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3256" windowHeight="14616" activeTab="3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Pol'!$A$1:$X$92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/>
  <c r="I53"/>
  <c r="I52"/>
  <c r="I51"/>
  <c r="I50"/>
  <c r="G42"/>
  <c r="F42"/>
  <c r="G41"/>
  <c r="F41"/>
  <c r="I41" s="1"/>
  <c r="G39"/>
  <c r="I39" s="1"/>
  <c r="I43" s="1"/>
  <c r="F39"/>
  <c r="G91" i="12"/>
  <c r="G8"/>
  <c r="O8"/>
  <c r="G9"/>
  <c r="M9" s="1"/>
  <c r="M8" s="1"/>
  <c r="I9"/>
  <c r="I8" s="1"/>
  <c r="K9"/>
  <c r="K8" s="1"/>
  <c r="O9"/>
  <c r="Q9"/>
  <c r="Q8" s="1"/>
  <c r="V9"/>
  <c r="V8" s="1"/>
  <c r="G12"/>
  <c r="I12"/>
  <c r="K12"/>
  <c r="M12"/>
  <c r="O12"/>
  <c r="Q12"/>
  <c r="V12"/>
  <c r="G15"/>
  <c r="M15" s="1"/>
  <c r="I15"/>
  <c r="I14" s="1"/>
  <c r="K15"/>
  <c r="O15"/>
  <c r="O14" s="1"/>
  <c r="Q15"/>
  <c r="Q14" s="1"/>
  <c r="V15"/>
  <c r="G17"/>
  <c r="M17" s="1"/>
  <c r="I17"/>
  <c r="K17"/>
  <c r="K14" s="1"/>
  <c r="O17"/>
  <c r="Q17"/>
  <c r="V17"/>
  <c r="V14" s="1"/>
  <c r="G19"/>
  <c r="I19"/>
  <c r="K19"/>
  <c r="M19"/>
  <c r="O19"/>
  <c r="Q19"/>
  <c r="V19"/>
  <c r="G20"/>
  <c r="I20"/>
  <c r="K20"/>
  <c r="M20"/>
  <c r="O20"/>
  <c r="Q20"/>
  <c r="V20"/>
  <c r="G22"/>
  <c r="M22" s="1"/>
  <c r="I22"/>
  <c r="K22"/>
  <c r="O22"/>
  <c r="Q22"/>
  <c r="V22"/>
  <c r="G24"/>
  <c r="I24"/>
  <c r="K24"/>
  <c r="M24"/>
  <c r="O24"/>
  <c r="Q24"/>
  <c r="V24"/>
  <c r="G27"/>
  <c r="I27"/>
  <c r="K27"/>
  <c r="M27"/>
  <c r="O27"/>
  <c r="Q27"/>
  <c r="V27"/>
  <c r="G30"/>
  <c r="I30"/>
  <c r="K30"/>
  <c r="M30"/>
  <c r="O30"/>
  <c r="Q30"/>
  <c r="V30"/>
  <c r="G34"/>
  <c r="M34" s="1"/>
  <c r="I34"/>
  <c r="K34"/>
  <c r="O34"/>
  <c r="Q34"/>
  <c r="V34"/>
  <c r="G37"/>
  <c r="I37"/>
  <c r="K37"/>
  <c r="M37"/>
  <c r="O37"/>
  <c r="Q37"/>
  <c r="V37"/>
  <c r="G39"/>
  <c r="G38" s="1"/>
  <c r="I39"/>
  <c r="I38" s="1"/>
  <c r="K39"/>
  <c r="M39"/>
  <c r="O39"/>
  <c r="O38" s="1"/>
  <c r="Q39"/>
  <c r="Q38" s="1"/>
  <c r="V39"/>
  <c r="G41"/>
  <c r="M41" s="1"/>
  <c r="I41"/>
  <c r="K41"/>
  <c r="O41"/>
  <c r="Q41"/>
  <c r="V41"/>
  <c r="G47"/>
  <c r="I47"/>
  <c r="K47"/>
  <c r="M47"/>
  <c r="O47"/>
  <c r="Q47"/>
  <c r="V47"/>
  <c r="G53"/>
  <c r="I53"/>
  <c r="K53"/>
  <c r="K38" s="1"/>
  <c r="M53"/>
  <c r="O53"/>
  <c r="Q53"/>
  <c r="V53"/>
  <c r="V38" s="1"/>
  <c r="G55"/>
  <c r="M55" s="1"/>
  <c r="M54" s="1"/>
  <c r="I55"/>
  <c r="I54" s="1"/>
  <c r="K55"/>
  <c r="K54" s="1"/>
  <c r="O55"/>
  <c r="O54" s="1"/>
  <c r="Q55"/>
  <c r="Q54" s="1"/>
  <c r="V55"/>
  <c r="V54" s="1"/>
  <c r="G57"/>
  <c r="I57"/>
  <c r="K57"/>
  <c r="M57"/>
  <c r="O57"/>
  <c r="Q57"/>
  <c r="V57"/>
  <c r="G59"/>
  <c r="I59"/>
  <c r="K59"/>
  <c r="M59"/>
  <c r="O59"/>
  <c r="Q59"/>
  <c r="V59"/>
  <c r="G60"/>
  <c r="I60"/>
  <c r="K60"/>
  <c r="M60"/>
  <c r="O60"/>
  <c r="Q60"/>
  <c r="V60"/>
  <c r="G61"/>
  <c r="M61" s="1"/>
  <c r="I61"/>
  <c r="K61"/>
  <c r="O61"/>
  <c r="Q61"/>
  <c r="V61"/>
  <c r="G62"/>
  <c r="I62"/>
  <c r="K62"/>
  <c r="M62"/>
  <c r="O62"/>
  <c r="Q62"/>
  <c r="V62"/>
  <c r="G63"/>
  <c r="I63"/>
  <c r="K63"/>
  <c r="M63"/>
  <c r="O63"/>
  <c r="Q63"/>
  <c r="V63"/>
  <c r="G64"/>
  <c r="I64"/>
  <c r="K64"/>
  <c r="M64"/>
  <c r="O64"/>
  <c r="Q64"/>
  <c r="V64"/>
  <c r="G70"/>
  <c r="M70" s="1"/>
  <c r="I70"/>
  <c r="K70"/>
  <c r="O70"/>
  <c r="Q70"/>
  <c r="V70"/>
  <c r="G76"/>
  <c r="I76"/>
  <c r="K76"/>
  <c r="M76"/>
  <c r="O76"/>
  <c r="Q76"/>
  <c r="V76"/>
  <c r="G78"/>
  <c r="I78"/>
  <c r="K78"/>
  <c r="M78"/>
  <c r="O78"/>
  <c r="Q78"/>
  <c r="V78"/>
  <c r="G81"/>
  <c r="I81"/>
  <c r="K81"/>
  <c r="M81"/>
  <c r="O81"/>
  <c r="Q81"/>
  <c r="V81"/>
  <c r="G84"/>
  <c r="M84" s="1"/>
  <c r="I84"/>
  <c r="K84"/>
  <c r="O84"/>
  <c r="Q84"/>
  <c r="V84"/>
  <c r="I85"/>
  <c r="Q85"/>
  <c r="G86"/>
  <c r="G85" s="1"/>
  <c r="I86"/>
  <c r="K86"/>
  <c r="K85" s="1"/>
  <c r="M86"/>
  <c r="M85" s="1"/>
  <c r="O86"/>
  <c r="O85" s="1"/>
  <c r="Q86"/>
  <c r="V86"/>
  <c r="V85" s="1"/>
  <c r="AE91"/>
  <c r="I20" i="1"/>
  <c r="I19"/>
  <c r="I18"/>
  <c r="I16"/>
  <c r="F43"/>
  <c r="G23" s="1"/>
  <c r="G43"/>
  <c r="G25" s="1"/>
  <c r="H43"/>
  <c r="I42"/>
  <c r="I40"/>
  <c r="I17" l="1"/>
  <c r="I21" s="1"/>
  <c r="I55"/>
  <c r="J52" s="1"/>
  <c r="J51"/>
  <c r="J50"/>
  <c r="A27"/>
  <c r="M38" i="12"/>
  <c r="M14"/>
  <c r="G54"/>
  <c r="AF91"/>
  <c r="G14"/>
  <c r="J41" i="1"/>
  <c r="J39"/>
  <c r="J43" s="1"/>
  <c r="J42"/>
  <c r="J40"/>
  <c r="J28"/>
  <c r="J26"/>
  <c r="G38"/>
  <c r="F38"/>
  <c r="J23"/>
  <c r="J24"/>
  <c r="J25"/>
  <c r="J27"/>
  <c r="E24"/>
  <c r="G24"/>
  <c r="E26"/>
  <c r="G26"/>
  <c r="J54" l="1"/>
  <c r="J53"/>
  <c r="A28"/>
  <c r="G28"/>
  <c r="G27" s="1"/>
  <c r="G29" s="1"/>
  <c r="J55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Uživatel systému Windows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<sst xmlns="http://schemas.openxmlformats.org/spreadsheetml/2006/main" count="490" uniqueCount="204">
  <si>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</si>
  <si>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</si>
  <si>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</si>
  <si>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</si>
  <si>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</si>
  <si>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</si>
  <si>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</si>
  <si>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</si>
  <si>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</si>
  <si>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</si>
  <si>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</si>
  <si>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</si>
  <si>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</si>
  <si>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</si>
  <si>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</si>
  <si>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</si>
  <si>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</si>
  <si>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</si>
  <si>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</si>
  <si>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</si>
  <si>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</si>
  <si>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</si>
  <si>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</si>
  <si>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</si>
  <si>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</si>
  <si>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</si>
  <si>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</si>
  <si>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</si>
  <si>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</si>
  <si>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</si>
  <si>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</si>
  <si>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</si>
  <si>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</si>
  <si>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</si>
  <si>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</si>
  <si>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</si>
  <si>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</si>
  <si>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</si>
  <si>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</si>
  <si>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</si>
  <si>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</si>
  <si>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</si>
  <si>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</si>
  <si>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</si>
  <si>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Vytápění</t>
  </si>
  <si>
    <t>Stavební úpravy budovy J pro umístění zubní ambulance</t>
  </si>
  <si>
    <t>Objekt:</t>
  </si>
  <si>
    <t>Rozpočet:</t>
  </si>
  <si>
    <t>T20019.3</t>
  </si>
  <si>
    <t>Stavba</t>
  </si>
  <si>
    <t>Stavební objekt</t>
  </si>
  <si>
    <t>Celkem za stavbu</t>
  </si>
  <si>
    <t>CZK</t>
  </si>
  <si>
    <t>Rekapitulace dílů</t>
  </si>
  <si>
    <t>Typ dílu</t>
  </si>
  <si>
    <t>97</t>
  </si>
  <si>
    <t>Bourání konstrukcí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</si>
  <si>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</si>
  <si>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</si>
  <si>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</si>
  <si>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</si>
  <si>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</si>
  <si>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</si>
  <si>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</si>
  <si>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</si>
  <si>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</si>
  <si>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</si>
  <si>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</si>
  <si>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</si>
  <si>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</si>
  <si>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</si>
  <si>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</si>
  <si>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</si>
  <si>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</si>
  <si>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</si>
  <si>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</si>
  <si>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</si>
  <si>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</si>
  <si>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</si>
  <si>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</si>
  <si>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</si>
  <si>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</si>
  <si>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</si>
  <si>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</si>
  <si>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</si>
  <si>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</si>
  <si>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</si>
  <si>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</si>
  <si>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</si>
  <si>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</si>
  <si>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</si>
  <si>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</si>
  <si>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</si>
  <si>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</si>
  <si>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</si>
  <si>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340235212RT2</t>
  </si>
  <si>
    <t>Zazdívka otvorů o ploše do 0,0225 m2 v příčkách nebo stěnách cihlami pálenými tloušťky nad 100 mm</t>
  </si>
  <si>
    <t>kus</t>
  </si>
  <si>
    <t>801-4</t>
  </si>
  <si>
    <t>RTS 20/ II</t>
  </si>
  <si>
    <t>Práce</t>
  </si>
  <si>
    <t>POL1_</t>
  </si>
  <si>
    <t>včetně pomocného pracovního lešení</t>
  </si>
  <si>
    <t>SPI</t>
  </si>
  <si>
    <t>Odkaz na mn. položky pořadí 2 : 2,00000</t>
  </si>
  <si>
    <t>VV</t>
  </si>
  <si>
    <t>971033131R00</t>
  </si>
  <si>
    <t>Vybourání otvorů ve zdivu cihelném z jakýchkoliv cihel pálených_x000D_
 na jakoukoliv maltu vápenou nebo vápenocementovou, průměr profilu do 60 mm, tloušťky do 150 mm</t>
  </si>
  <si>
    <t>801-3</t>
  </si>
  <si>
    <t>základovém nebo nadzákladovém,</t>
  </si>
  <si>
    <t>722130913R00</t>
  </si>
  <si>
    <t>Opravy vodovodního potrubí závitového přeřezání ocelové trubky, do DN 25</t>
  </si>
  <si>
    <t>800-721</t>
  </si>
  <si>
    <t>6x otopné těleso, přívodní a vratné potrubí : 6*2</t>
  </si>
  <si>
    <t>722130916R00</t>
  </si>
  <si>
    <t>Opravy vodovodního potrubí závitového přeřezání ocelové trubky, přes DN 25 do DN 50</t>
  </si>
  <si>
    <t>2x otopná trubka : 2*2</t>
  </si>
  <si>
    <t>733120815R00</t>
  </si>
  <si>
    <t>Demontáž potrubí z ocelových trubek hladkých do D 38</t>
  </si>
  <si>
    <t>m</t>
  </si>
  <si>
    <t>800-731</t>
  </si>
  <si>
    <t>733120819R00</t>
  </si>
  <si>
    <t>Demontáž potrubí z ocelových trubek hladkých přes 38 do D 60,3</t>
  </si>
  <si>
    <t>2x otopná trubka : 6</t>
  </si>
  <si>
    <t>733123911R00</t>
  </si>
  <si>
    <t>Svařovaný spoj potrubí ocelového D 22 mm</t>
  </si>
  <si>
    <t>Odkaz na mn. položky pořadí 11 : 16,00000</t>
  </si>
  <si>
    <t>733151112R00</t>
  </si>
  <si>
    <t>Potrubí z trubek ocelových vně pozinkovaných pro průmysl spojované lisováním vnější průměr D 15 mm, tl. stěny 1,2 mm</t>
  </si>
  <si>
    <t>POL1_7</t>
  </si>
  <si>
    <t>včetně tvarovek, bez zednických výpomocí</t>
  </si>
  <si>
    <t>Včetně pomocného lešení o výšce podlahy do 1900 mm a pro zatížení do 1,5 kPa.</t>
  </si>
  <si>
    <t>POP</t>
  </si>
  <si>
    <t>733151113R00</t>
  </si>
  <si>
    <t>Potrubí z trubek ocelových vně pozinkovaných pro průmysl spojované lisováním vnější průměr D 18 mm, tl. stěny 1,2 mm</t>
  </si>
  <si>
    <t>733190106R00</t>
  </si>
  <si>
    <t>Tlakové zkoušky potrubí ocelových závitových, plastových, měděných do DN 32</t>
  </si>
  <si>
    <t>POL1_0</t>
  </si>
  <si>
    <t>Včetně dodávky vody, uzavření a zabezpečení konců potrubí.</t>
  </si>
  <si>
    <t>Odkaz na mn. položky pořadí 8 : 20,00000</t>
  </si>
  <si>
    <t>Odkaz na mn. položky pořadí 9 : 2,00000</t>
  </si>
  <si>
    <t>733191915R00</t>
  </si>
  <si>
    <t>Opravy rozvodu potrubí z ocelových trubek závitových normálních i zesílených_x000D_
 zaslepení zkováním a zavařením, DN 25</t>
  </si>
  <si>
    <t>Odkaz na mn. položky pořadí 4 : 4,00000</t>
  </si>
  <si>
    <t>Odkaz na mn. položky pořadí 3 : 12,00000</t>
  </si>
  <si>
    <t>998733104R00</t>
  </si>
  <si>
    <t>Přesun hmot pro rozvody potrubí v objektech výšky do 36 m</t>
  </si>
  <si>
    <t>t</t>
  </si>
  <si>
    <t>Přesun hmot</t>
  </si>
  <si>
    <t>POL7_</t>
  </si>
  <si>
    <t>734200811R00</t>
  </si>
  <si>
    <t xml:space="preserve">Demontáž závitových armatur s jedním závitem, do G 1/2" </t>
  </si>
  <si>
    <t>8*2</t>
  </si>
  <si>
    <t>734223122RT2</t>
  </si>
  <si>
    <t>Ventil termostatický, dvouregulační, přímý, mosazný, DN 15, s termostatickou hlavicí, PN 10, vnitřní závit, včetně dodávky materiálu</t>
  </si>
  <si>
    <t>Odkaz na mn. položky pořadí 19 : 3,00000</t>
  </si>
  <si>
    <t>Odkaz na mn. položky pořadí 20 : 1,00000</t>
  </si>
  <si>
    <t>Odkaz na mn. položky pořadí 21 : 1,00000</t>
  </si>
  <si>
    <t>Odkaz na mn. položky pořadí 22 : 1,00000</t>
  </si>
  <si>
    <t>Odkaz na mn. položky pořadí 23 : 2,00000</t>
  </si>
  <si>
    <t>734263132R00</t>
  </si>
  <si>
    <t>Šroubení regulační a uzavírací, přímé, mosazné, DN 15, PN 10, včetně dodávky materiálu</t>
  </si>
  <si>
    <t>998734104R00</t>
  </si>
  <si>
    <t>Přesun hmot pro armatury v objektech výšky do 36 m</t>
  </si>
  <si>
    <t>735000912R00</t>
  </si>
  <si>
    <t>Regulace otopného systému při opravách vyregulování dvojregulačních ventilů a kohoutů s termostatickým ovládáním</t>
  </si>
  <si>
    <t>Odkaz na mn. položky pořadí 14 : 8,00000</t>
  </si>
  <si>
    <t>735121810R00</t>
  </si>
  <si>
    <t>Demontáž radiátorů ocelových článkových</t>
  </si>
  <si>
    <t>m2</t>
  </si>
  <si>
    <t>6 ks : 4*1,6*0,6+2*0,6*0,6</t>
  </si>
  <si>
    <t>735157560R00</t>
  </si>
  <si>
    <t>Otopná tělesa panelová počet desek 2, počet přídavných přestupných ploch 1, výška 600 mm, délka 400 mm, provedení ventil kompakt, pravé spodní připojení, s nuceným oběhem, čelní deska profilovaná, včetně dodávky materiálu</t>
  </si>
  <si>
    <t>735157562R00</t>
  </si>
  <si>
    <t>Otopná tělesa panelová počet desek 2, počet přídavných přestupných ploch 1, výška 600 mm, délka 600 mm, provedení ventil kompakt, pravé spodní připojení, s nuceným oběhem, čelní deska profilovaná, včetně dodávky materiálu</t>
  </si>
  <si>
    <t>735157565R00</t>
  </si>
  <si>
    <t>Otopná tělesa panelová počet desek 2, počet přídavných přestupných ploch 1, výška 600 mm, délka 900 mm, provedení ventil kompakt, pravé spodní připojení, s nuceným oběhem, čelní deska profilovaná, včetně dodávky materiálu</t>
  </si>
  <si>
    <t>735157568R00</t>
  </si>
  <si>
    <t>Otopná tělesa panelová počet desek 2, počet přídavných přestupných ploch 1, výška 600 mm, délka 1200 mm, provedení ventil kompakt, pravé spodní připojení, s nuceným oběhem, čelní deska profilovaná, včetně dodávky materiálu</t>
  </si>
  <si>
    <t>735157569R00</t>
  </si>
  <si>
    <t>Otopná tělesa panelová počet desek 2, počet přídavných přestupných ploch 1, výška 600 mm, délka 1400 mm, provedení ventil kompakt, pravé spodní připojení, s nuceným oběhem, čelní deska profilovaná, včetně dodávky materiálu</t>
  </si>
  <si>
    <t>735158220R00</t>
  </si>
  <si>
    <t>Otopná tělesa panelová doplňkové práce tlakové zkoušky , těles dvouřadých</t>
  </si>
  <si>
    <t>735191905R00</t>
  </si>
  <si>
    <t>Ostatní opravy otopných těles odvzdušnění _x000D_
 otopných těles</t>
  </si>
  <si>
    <t>735191910R00</t>
  </si>
  <si>
    <t>Ostatní opravy otopných těles napuštění vody do otopného systému včetně potrubí (bez kotle a ohříváků)_x000D_
 otopných těles</t>
  </si>
  <si>
    <t>Odkaz na mn. položky pořadí 28 : 81,62000</t>
  </si>
  <si>
    <t>735291800R00</t>
  </si>
  <si>
    <t>Demontáž konzol nebo držáků otopných těles, registrů, konvektorů do odpadu</t>
  </si>
  <si>
    <t>otopných těles, registrů, konvektorů do odpadu</t>
  </si>
  <si>
    <t>6 těles á 4 konzoly/těleso : 4*6</t>
  </si>
  <si>
    <t>735494811R00</t>
  </si>
  <si>
    <t>Vypuštění vody z otopných soustav bez kotlů, ohříváků, zásobníků a nádrží</t>
  </si>
  <si>
    <t>( bez kotlů, ohříváků, zásobníků a nádrží )</t>
  </si>
  <si>
    <t>18,55+20,6+23,11+3,55+2,49+2,08+0,02+11,22</t>
  </si>
  <si>
    <t>998735104R00</t>
  </si>
  <si>
    <t>Přesun hmot pro otopná tělesa v objektech výšky do 36 m</t>
  </si>
  <si>
    <t>783424340R00</t>
  </si>
  <si>
    <t>Nátěry potrubí a armatur syntetické potrubí, do DN 50 mm, dvojnásobné s 1x emailováním a základním nátěrem</t>
  </si>
  <si>
    <t>800-783</t>
  </si>
  <si>
    <t>na vzduchu schnoucí</t>
  </si>
  <si>
    <t>SUM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</si>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</sst>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43.10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3.2"/>
  <sheetData>
    <row r="1" spans="1:7">
      <c r="A1" s="21" t="s">
        <v>38</v>
      </c>
    </row>
    <row r="2" spans="1:7" ht="57.75" customHeight="1">
      <c r="A2" s="76" t="s">
        <v>39</v>
      </c>
      <c r="B2" s="76"/>
      <c r="C2" s="76"/>
      <c r="D2" s="76"/>
      <c r="E2" s="76"/>
      <c r="F2" s="76"/>
      <c r="G2" s="76"/>
    </row>
  </sheetData>
  <sheetProtection password="C71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8"/>
  <sheetViews>
    <sheetView showGridLines="0" topLeftCell="B23" zoomScaleNormal="100" zoomScaleSheetLayoutView="75" workbookViewId="0">
      <selection activeCell="A29" sqref="A29"/>
    </sheetView>
  </sheetViews>
  <sheetFormatPr defaultColWidth="9" defaultRowHeight="13.2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>
      <c r="A2" s="2"/>
      <c r="B2" s="112" t="s">
        <v>22</v>
      </c>
      <c r="C2" s="113"/>
      <c r="D2" s="114" t="s">
        <v>48</v>
      </c>
      <c r="E2" s="115" t="s">
        <v>45</v>
      </c>
      <c r="F2" s="116"/>
      <c r="G2" s="116"/>
      <c r="H2" s="116"/>
      <c r="I2" s="116"/>
      <c r="J2" s="117"/>
      <c r="O2" s="1"/>
    </row>
    <row r="3" spans="1:15" ht="27" customHeight="1">
      <c r="A3" s="2"/>
      <c r="B3" s="118" t="s">
        <v>46</v>
      </c>
      <c r="C3" s="113"/>
      <c r="D3" s="119" t="s">
        <v>43</v>
      </c>
      <c r="E3" s="120" t="s">
        <v>45</v>
      </c>
      <c r="F3" s="121"/>
      <c r="G3" s="121"/>
      <c r="H3" s="121"/>
      <c r="I3" s="121"/>
      <c r="J3" s="122"/>
    </row>
    <row r="4" spans="1:15" ht="23.25" customHeight="1">
      <c r="A4" s="111">
        <v>4862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SUMIF(F50:F54,A16,I50:I54)+SUMIF(F50:F54,"PSU",I50:I54)</f>
        <v>0</v>
      </c>
      <c r="J16" s="85"/>
    </row>
    <row r="17" spans="1:10" ht="23.25" customHeight="1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SUMIF(F50:F54,A17,I50:I54)</f>
        <v>0</v>
      </c>
      <c r="J17" s="85"/>
    </row>
    <row r="18" spans="1:10" ht="23.25" customHeight="1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SUMIF(F50:F54,A18,I50:I54)</f>
        <v>0</v>
      </c>
      <c r="J18" s="85"/>
    </row>
    <row r="19" spans="1:10" ht="23.25" customHeight="1">
      <c r="A19" s="199" t="s">
        <v>65</v>
      </c>
      <c r="B19" s="38" t="s">
        <v>27</v>
      </c>
      <c r="C19" s="62"/>
      <c r="D19" s="63"/>
      <c r="E19" s="83"/>
      <c r="F19" s="84"/>
      <c r="G19" s="83"/>
      <c r="H19" s="84"/>
      <c r="I19" s="83">
        <f>SUMIF(F50:F54,A19,I50:I54)</f>
        <v>0</v>
      </c>
      <c r="J19" s="85"/>
    </row>
    <row r="20" spans="1:10" ht="23.25" customHeight="1">
      <c r="A20" s="199" t="s">
        <v>66</v>
      </c>
      <c r="B20" s="38" t="s">
        <v>28</v>
      </c>
      <c r="C20" s="62"/>
      <c r="D20" s="63"/>
      <c r="E20" s="83"/>
      <c r="F20" s="84"/>
      <c r="G20" s="83"/>
      <c r="H20" s="84"/>
      <c r="I20" s="83">
        <f>SUMIF(F50:F54,A20,I50:I54)</f>
        <v>0</v>
      </c>
      <c r="J20" s="85"/>
    </row>
    <row r="21" spans="1:10" ht="23.25" customHeight="1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A27</f>
        <v>0</v>
      </c>
      <c r="H28" s="173"/>
      <c r="I28" s="173"/>
      <c r="J28" s="174" t="str">
        <f t="shared" si="0"/>
        <v>CZK</v>
      </c>
    </row>
    <row r="29" spans="1:10" ht="27.75" hidden="1" customHeight="1" thickBot="1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52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>
      <c r="A39" s="137">
        <v>1</v>
      </c>
      <c r="B39" s="148" t="s">
        <v>49</v>
      </c>
      <c r="C39" s="149"/>
      <c r="D39" s="149"/>
      <c r="E39" s="149"/>
      <c r="F39" s="150">
        <f>'1 1 Pol'!AE91</f>
        <v>0</v>
      </c>
      <c r="G39" s="151">
        <f>'1 1 Pol'!AF91</f>
        <v>0</v>
      </c>
      <c r="H39" s="152"/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>
      <c r="A40" s="137">
        <v>2</v>
      </c>
      <c r="B40" s="155"/>
      <c r="C40" s="156" t="s">
        <v>50</v>
      </c>
      <c r="D40" s="156"/>
      <c r="E40" s="156"/>
      <c r="F40" s="157"/>
      <c r="G40" s="158"/>
      <c r="H40" s="158"/>
      <c r="I40" s="159">
        <f>F40+G40+H40</f>
        <v>0</v>
      </c>
      <c r="J40" s="160" t="str">
        <f>IF(CenaCelkemVypocet=0,"",I40/CenaCelkemVypocet*100)</f>
        <v/>
      </c>
    </row>
    <row r="41" spans="1:10" ht="25.5" hidden="1" customHeight="1">
      <c r="A41" s="137">
        <v>2</v>
      </c>
      <c r="B41" s="155" t="s">
        <v>43</v>
      </c>
      <c r="C41" s="156" t="s">
        <v>45</v>
      </c>
      <c r="D41" s="156"/>
      <c r="E41" s="156"/>
      <c r="F41" s="157">
        <f>'1 1 Pol'!AE91</f>
        <v>0</v>
      </c>
      <c r="G41" s="158">
        <f>'1 1 Pol'!AF91</f>
        <v>0</v>
      </c>
      <c r="H41" s="158"/>
      <c r="I41" s="159">
        <f>F41+G41+H41</f>
        <v>0</v>
      </c>
      <c r="J41" s="160" t="str">
        <f>IF(CenaCelkemVypocet=0,"",I41/CenaCelkemVypocet*100)</f>
        <v/>
      </c>
    </row>
    <row r="42" spans="1:10" ht="25.5" hidden="1" customHeight="1">
      <c r="A42" s="137">
        <v>3</v>
      </c>
      <c r="B42" s="161" t="s">
        <v>43</v>
      </c>
      <c r="C42" s="149" t="s">
        <v>44</v>
      </c>
      <c r="D42" s="149"/>
      <c r="E42" s="149"/>
      <c r="F42" s="162">
        <f>'1 1 Pol'!AE91</f>
        <v>0</v>
      </c>
      <c r="G42" s="152">
        <f>'1 1 Pol'!AF91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10" ht="25.5" hidden="1" customHeight="1">
      <c r="A43" s="137"/>
      <c r="B43" s="163" t="s">
        <v>51</v>
      </c>
      <c r="C43" s="164"/>
      <c r="D43" s="164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7">
        <f>SUMIF(A39:A42,"=1",I39:I42)</f>
        <v>0</v>
      </c>
      <c r="J43" s="168">
        <f>SUMIF(A39:A42,"=1",J39:J42)</f>
        <v>0</v>
      </c>
    </row>
    <row r="47" spans="1:10" ht="15.6">
      <c r="B47" s="179" t="s">
        <v>53</v>
      </c>
    </row>
    <row r="49" spans="1:10" ht="25.5" customHeight="1">
      <c r="A49" s="181"/>
      <c r="B49" s="184" t="s">
        <v>17</v>
      </c>
      <c r="C49" s="184" t="s">
        <v>5</v>
      </c>
      <c r="D49" s="185"/>
      <c r="E49" s="185"/>
      <c r="F49" s="186" t="s">
        <v>54</v>
      </c>
      <c r="G49" s="186"/>
      <c r="H49" s="186"/>
      <c r="I49" s="186" t="s">
        <v>29</v>
      </c>
      <c r="J49" s="186" t="s">
        <v>0</v>
      </c>
    </row>
    <row r="50" spans="1:10" ht="36.75" customHeight="1">
      <c r="A50" s="182"/>
      <c r="B50" s="187" t="s">
        <v>55</v>
      </c>
      <c r="C50" s="188" t="s">
        <v>56</v>
      </c>
      <c r="D50" s="189"/>
      <c r="E50" s="189"/>
      <c r="F50" s="195" t="s">
        <v>24</v>
      </c>
      <c r="G50" s="196"/>
      <c r="H50" s="196"/>
      <c r="I50" s="196">
        <f>'1 1 Pol'!G8</f>
        <v>0</v>
      </c>
      <c r="J50" s="193" t="str">
        <f>IF(I55=0,"",I50/I55*100)</f>
        <v/>
      </c>
    </row>
    <row r="51" spans="1:10" ht="36.75" customHeight="1">
      <c r="A51" s="182"/>
      <c r="B51" s="187" t="s">
        <v>57</v>
      </c>
      <c r="C51" s="188" t="s">
        <v>58</v>
      </c>
      <c r="D51" s="189"/>
      <c r="E51" s="189"/>
      <c r="F51" s="195" t="s">
        <v>25</v>
      </c>
      <c r="G51" s="196"/>
      <c r="H51" s="196"/>
      <c r="I51" s="196">
        <f>'1 1 Pol'!G14</f>
        <v>0</v>
      </c>
      <c r="J51" s="193" t="str">
        <f>IF(I55=0,"",I51/I55*100)</f>
        <v/>
      </c>
    </row>
    <row r="52" spans="1:10" ht="36.75" customHeight="1">
      <c r="A52" s="182"/>
      <c r="B52" s="187" t="s">
        <v>59</v>
      </c>
      <c r="C52" s="188" t="s">
        <v>60</v>
      </c>
      <c r="D52" s="189"/>
      <c r="E52" s="189"/>
      <c r="F52" s="195" t="s">
        <v>25</v>
      </c>
      <c r="G52" s="196"/>
      <c r="H52" s="196"/>
      <c r="I52" s="196">
        <f>'1 1 Pol'!G38</f>
        <v>0</v>
      </c>
      <c r="J52" s="193" t="str">
        <f>IF(I55=0,"",I52/I55*100)</f>
        <v/>
      </c>
    </row>
    <row r="53" spans="1:10" ht="36.75" customHeight="1">
      <c r="A53" s="182"/>
      <c r="B53" s="187" t="s">
        <v>61</v>
      </c>
      <c r="C53" s="188" t="s">
        <v>62</v>
      </c>
      <c r="D53" s="189"/>
      <c r="E53" s="189"/>
      <c r="F53" s="195" t="s">
        <v>25</v>
      </c>
      <c r="G53" s="196"/>
      <c r="H53" s="196"/>
      <c r="I53" s="196">
        <f>'1 1 Pol'!G54</f>
        <v>0</v>
      </c>
      <c r="J53" s="193" t="str">
        <f>IF(I55=0,"",I53/I55*100)</f>
        <v/>
      </c>
    </row>
    <row r="54" spans="1:10" ht="36.75" customHeight="1">
      <c r="A54" s="182"/>
      <c r="B54" s="187" t="s">
        <v>63</v>
      </c>
      <c r="C54" s="188" t="s">
        <v>64</v>
      </c>
      <c r="D54" s="189"/>
      <c r="E54" s="189"/>
      <c r="F54" s="195" t="s">
        <v>25</v>
      </c>
      <c r="G54" s="196"/>
      <c r="H54" s="196"/>
      <c r="I54" s="196">
        <f>'1 1 Pol'!G85</f>
        <v>0</v>
      </c>
      <c r="J54" s="193" t="str">
        <f>IF(I55=0,"",I54/I55*100)</f>
        <v/>
      </c>
    </row>
    <row r="55" spans="1:10" ht="25.5" customHeight="1">
      <c r="A55" s="183"/>
      <c r="B55" s="190" t="s">
        <v>1</v>
      </c>
      <c r="C55" s="191"/>
      <c r="D55" s="192"/>
      <c r="E55" s="192"/>
      <c r="F55" s="197"/>
      <c r="G55" s="198"/>
      <c r="H55" s="198"/>
      <c r="I55" s="198">
        <f>SUM(I50:I54)</f>
        <v>0</v>
      </c>
      <c r="J55" s="194">
        <f>SUM(J50:J54)</f>
        <v>0</v>
      </c>
    </row>
    <row r="56" spans="1:10">
      <c r="F56" s="135"/>
      <c r="G56" s="135"/>
      <c r="H56" s="135"/>
      <c r="I56" s="135"/>
      <c r="J56" s="136"/>
    </row>
    <row r="57" spans="1:10">
      <c r="F57" s="135"/>
      <c r="G57" s="135"/>
      <c r="H57" s="135"/>
      <c r="I57" s="135"/>
      <c r="J57" s="136"/>
    </row>
    <row r="58" spans="1:10">
      <c r="F58" s="135"/>
      <c r="G58" s="135"/>
      <c r="H58" s="135"/>
      <c r="I58" s="135"/>
      <c r="J58" s="136"/>
    </row>
  </sheetData>
  <sheetProtection password="C71F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>
      <c r="A1" s="107" t="s">
        <v>6</v>
      </c>
      <c r="B1" s="107"/>
      <c r="C1" s="108"/>
      <c r="D1" s="107"/>
      <c r="E1" s="107"/>
      <c r="F1" s="107"/>
      <c r="G1" s="107"/>
    </row>
    <row r="2" spans="1:7" ht="24.9" customHeight="1">
      <c r="A2" s="50" t="s">
        <v>7</v>
      </c>
      <c r="B2" s="49"/>
      <c r="C2" s="109"/>
      <c r="D2" s="109"/>
      <c r="E2" s="109"/>
      <c r="F2" s="109"/>
      <c r="G2" s="110"/>
    </row>
    <row r="3" spans="1:7" ht="24.9" customHeight="1">
      <c r="A3" s="50" t="s">
        <v>8</v>
      </c>
      <c r="B3" s="49"/>
      <c r="C3" s="109"/>
      <c r="D3" s="109"/>
      <c r="E3" s="109"/>
      <c r="F3" s="109"/>
      <c r="G3" s="110"/>
    </row>
    <row r="4" spans="1:7" ht="24.9" customHeight="1">
      <c r="A4" s="50" t="s">
        <v>9</v>
      </c>
      <c r="B4" s="49"/>
      <c r="C4" s="109"/>
      <c r="D4" s="109"/>
      <c r="E4" s="109"/>
      <c r="F4" s="109"/>
      <c r="G4" s="110"/>
    </row>
    <row r="5" spans="1:7">
      <c r="B5" s="4"/>
      <c r="C5" s="5"/>
      <c r="D5" s="6"/>
    </row>
  </sheetData>
  <sheetProtection password="C71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3.2" outlineLevelRow="1"/>
  <cols>
    <col min="1" max="1" width="3.44140625" customWidth="1"/>
    <col min="2" max="2" width="12.6640625" style="180" customWidth="1"/>
    <col min="3" max="3" width="63.33203125" style="180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200" t="s">
        <v>67</v>
      </c>
      <c r="B1" s="200"/>
      <c r="C1" s="200"/>
      <c r="D1" s="200"/>
      <c r="E1" s="200"/>
      <c r="F1" s="200"/>
      <c r="G1" s="200"/>
      <c r="AG1" t="s">
        <v>68</v>
      </c>
    </row>
    <row r="2" spans="1:60" ht="25.05" customHeight="1">
      <c r="A2" s="201" t="s">
        <v>7</v>
      </c>
      <c r="B2" s="49" t="s">
        <v>48</v>
      </c>
      <c r="C2" s="204" t="s">
        <v>45</v>
      </c>
      <c r="D2" s="202"/>
      <c r="E2" s="202"/>
      <c r="F2" s="202"/>
      <c r="G2" s="203"/>
      <c r="AG2" t="s">
        <v>69</v>
      </c>
    </row>
    <row r="3" spans="1:60" ht="25.05" customHeight="1">
      <c r="A3" s="201" t="s">
        <v>8</v>
      </c>
      <c r="B3" s="49" t="s">
        <v>43</v>
      </c>
      <c r="C3" s="204" t="s">
        <v>45</v>
      </c>
      <c r="D3" s="202"/>
      <c r="E3" s="202"/>
      <c r="F3" s="202"/>
      <c r="G3" s="203"/>
      <c r="AC3" s="180" t="s">
        <v>69</v>
      </c>
      <c r="AG3" t="s">
        <v>70</v>
      </c>
    </row>
    <row r="4" spans="1:60" ht="25.05" customHeight="1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71</v>
      </c>
    </row>
    <row r="5" spans="1:60">
      <c r="D5" s="10"/>
    </row>
    <row r="6" spans="1:60" ht="39.6">
      <c r="A6" s="211" t="s">
        <v>72</v>
      </c>
      <c r="B6" s="213" t="s">
        <v>73</v>
      </c>
      <c r="C6" s="213" t="s">
        <v>74</v>
      </c>
      <c r="D6" s="212" t="s">
        <v>75</v>
      </c>
      <c r="E6" s="211" t="s">
        <v>76</v>
      </c>
      <c r="F6" s="210" t="s">
        <v>77</v>
      </c>
      <c r="G6" s="211" t="s">
        <v>29</v>
      </c>
      <c r="H6" s="214" t="s">
        <v>30</v>
      </c>
      <c r="I6" s="214" t="s">
        <v>78</v>
      </c>
      <c r="J6" s="214" t="s">
        <v>31</v>
      </c>
      <c r="K6" s="214" t="s">
        <v>79</v>
      </c>
      <c r="L6" s="214" t="s">
        <v>80</v>
      </c>
      <c r="M6" s="214" t="s">
        <v>81</v>
      </c>
      <c r="N6" s="214" t="s">
        <v>82</v>
      </c>
      <c r="O6" s="214" t="s">
        <v>83</v>
      </c>
      <c r="P6" s="214" t="s">
        <v>84</v>
      </c>
      <c r="Q6" s="214" t="s">
        <v>85</v>
      </c>
      <c r="R6" s="214" t="s">
        <v>86</v>
      </c>
      <c r="S6" s="214" t="s">
        <v>87</v>
      </c>
      <c r="T6" s="214" t="s">
        <v>88</v>
      </c>
      <c r="U6" s="214" t="s">
        <v>89</v>
      </c>
      <c r="V6" s="214" t="s">
        <v>90</v>
      </c>
      <c r="W6" s="214" t="s">
        <v>91</v>
      </c>
      <c r="X6" s="214" t="s">
        <v>92</v>
      </c>
    </row>
    <row r="7" spans="1:60" hidden="1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>
      <c r="A8" s="228" t="s">
        <v>93</v>
      </c>
      <c r="B8" s="229" t="s">
        <v>55</v>
      </c>
      <c r="C8" s="252" t="s">
        <v>56</v>
      </c>
      <c r="D8" s="230"/>
      <c r="E8" s="231"/>
      <c r="F8" s="232"/>
      <c r="G8" s="232">
        <f>SUMIF(AG9:AG13,"&lt;&gt;NOR",G9:G13)</f>
        <v>0</v>
      </c>
      <c r="H8" s="232"/>
      <c r="I8" s="232">
        <f>SUM(I9:I13)</f>
        <v>0</v>
      </c>
      <c r="J8" s="232"/>
      <c r="K8" s="232">
        <f>SUM(K9:K13)</f>
        <v>0</v>
      </c>
      <c r="L8" s="232"/>
      <c r="M8" s="232">
        <f>SUM(M9:M13)</f>
        <v>0</v>
      </c>
      <c r="N8" s="232"/>
      <c r="O8" s="232">
        <f>SUM(O9:O13)</f>
        <v>0.01</v>
      </c>
      <c r="P8" s="232"/>
      <c r="Q8" s="232">
        <f>SUM(Q9:Q13)</f>
        <v>0</v>
      </c>
      <c r="R8" s="232"/>
      <c r="S8" s="232"/>
      <c r="T8" s="233"/>
      <c r="U8" s="227"/>
      <c r="V8" s="227">
        <f>SUM(V9:V13)</f>
        <v>0.56000000000000005</v>
      </c>
      <c r="W8" s="227"/>
      <c r="X8" s="227"/>
      <c r="AG8" t="s">
        <v>94</v>
      </c>
    </row>
    <row r="9" spans="1:60" ht="20.399999999999999" outlineLevel="1">
      <c r="A9" s="234">
        <v>1</v>
      </c>
      <c r="B9" s="235" t="s">
        <v>95</v>
      </c>
      <c r="C9" s="253" t="s">
        <v>96</v>
      </c>
      <c r="D9" s="236" t="s">
        <v>97</v>
      </c>
      <c r="E9" s="237">
        <v>2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9">
        <v>6.0000000000000001E-3</v>
      </c>
      <c r="O9" s="239">
        <f>ROUND(E9*N9,2)</f>
        <v>0.01</v>
      </c>
      <c r="P9" s="239">
        <v>0</v>
      </c>
      <c r="Q9" s="239">
        <f>ROUND(E9*P9,2)</f>
        <v>0</v>
      </c>
      <c r="R9" s="239" t="s">
        <v>98</v>
      </c>
      <c r="S9" s="239" t="s">
        <v>99</v>
      </c>
      <c r="T9" s="240" t="s">
        <v>99</v>
      </c>
      <c r="U9" s="224">
        <v>0.22125</v>
      </c>
      <c r="V9" s="224">
        <f>ROUND(E9*U9,2)</f>
        <v>0.44</v>
      </c>
      <c r="W9" s="224"/>
      <c r="X9" s="224" t="s">
        <v>100</v>
      </c>
      <c r="Y9" s="215"/>
      <c r="Z9" s="215"/>
      <c r="AA9" s="215"/>
      <c r="AB9" s="215"/>
      <c r="AC9" s="215"/>
      <c r="AD9" s="215"/>
      <c r="AE9" s="215"/>
      <c r="AF9" s="215"/>
      <c r="AG9" s="215" t="s">
        <v>101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>
      <c r="A10" s="222"/>
      <c r="B10" s="223"/>
      <c r="C10" s="254" t="s">
        <v>102</v>
      </c>
      <c r="D10" s="241"/>
      <c r="E10" s="241"/>
      <c r="F10" s="241"/>
      <c r="G10" s="241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5"/>
      <c r="Z10" s="215"/>
      <c r="AA10" s="215"/>
      <c r="AB10" s="215"/>
      <c r="AC10" s="215"/>
      <c r="AD10" s="215"/>
      <c r="AE10" s="215"/>
      <c r="AF10" s="215"/>
      <c r="AG10" s="215" t="s">
        <v>103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>
      <c r="A11" s="222"/>
      <c r="B11" s="223"/>
      <c r="C11" s="255" t="s">
        <v>104</v>
      </c>
      <c r="D11" s="225"/>
      <c r="E11" s="226">
        <v>2</v>
      </c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24"/>
      <c r="Y11" s="215"/>
      <c r="Z11" s="215"/>
      <c r="AA11" s="215"/>
      <c r="AB11" s="215"/>
      <c r="AC11" s="215"/>
      <c r="AD11" s="215"/>
      <c r="AE11" s="215"/>
      <c r="AF11" s="215"/>
      <c r="AG11" s="215" t="s">
        <v>105</v>
      </c>
      <c r="AH11" s="215">
        <v>5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ht="30.6" outlineLevel="1">
      <c r="A12" s="234">
        <v>2</v>
      </c>
      <c r="B12" s="235" t="s">
        <v>106</v>
      </c>
      <c r="C12" s="253" t="s">
        <v>107</v>
      </c>
      <c r="D12" s="236" t="s">
        <v>97</v>
      </c>
      <c r="E12" s="237">
        <v>2</v>
      </c>
      <c r="F12" s="238"/>
      <c r="G12" s="239">
        <f>ROUND(E12*F12,2)</f>
        <v>0</v>
      </c>
      <c r="H12" s="238"/>
      <c r="I12" s="239">
        <f>ROUND(E12*H12,2)</f>
        <v>0</v>
      </c>
      <c r="J12" s="238"/>
      <c r="K12" s="239">
        <f>ROUND(E12*J12,2)</f>
        <v>0</v>
      </c>
      <c r="L12" s="239">
        <v>21</v>
      </c>
      <c r="M12" s="239">
        <f>G12*(1+L12/100)</f>
        <v>0</v>
      </c>
      <c r="N12" s="239">
        <v>0</v>
      </c>
      <c r="O12" s="239">
        <f>ROUND(E12*N12,2)</f>
        <v>0</v>
      </c>
      <c r="P12" s="239">
        <v>1E-3</v>
      </c>
      <c r="Q12" s="239">
        <f>ROUND(E12*P12,2)</f>
        <v>0</v>
      </c>
      <c r="R12" s="239" t="s">
        <v>108</v>
      </c>
      <c r="S12" s="239" t="s">
        <v>99</v>
      </c>
      <c r="T12" s="240" t="s">
        <v>99</v>
      </c>
      <c r="U12" s="224">
        <v>0.06</v>
      </c>
      <c r="V12" s="224">
        <f>ROUND(E12*U12,2)</f>
        <v>0.12</v>
      </c>
      <c r="W12" s="224"/>
      <c r="X12" s="224" t="s">
        <v>100</v>
      </c>
      <c r="Y12" s="215"/>
      <c r="Z12" s="215"/>
      <c r="AA12" s="215"/>
      <c r="AB12" s="215"/>
      <c r="AC12" s="215"/>
      <c r="AD12" s="215"/>
      <c r="AE12" s="215"/>
      <c r="AF12" s="215"/>
      <c r="AG12" s="215" t="s">
        <v>101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>
      <c r="A13" s="222"/>
      <c r="B13" s="223"/>
      <c r="C13" s="254" t="s">
        <v>109</v>
      </c>
      <c r="D13" s="241"/>
      <c r="E13" s="241"/>
      <c r="F13" s="241"/>
      <c r="G13" s="241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15"/>
      <c r="Z13" s="215"/>
      <c r="AA13" s="215"/>
      <c r="AB13" s="215"/>
      <c r="AC13" s="215"/>
      <c r="AD13" s="215"/>
      <c r="AE13" s="215"/>
      <c r="AF13" s="215"/>
      <c r="AG13" s="215" t="s">
        <v>103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>
      <c r="A14" s="228" t="s">
        <v>93</v>
      </c>
      <c r="B14" s="229" t="s">
        <v>57</v>
      </c>
      <c r="C14" s="252" t="s">
        <v>58</v>
      </c>
      <c r="D14" s="230"/>
      <c r="E14" s="231"/>
      <c r="F14" s="232"/>
      <c r="G14" s="232">
        <f>SUMIF(AG15:AG37,"&lt;&gt;NOR",G15:G37)</f>
        <v>0</v>
      </c>
      <c r="H14" s="232"/>
      <c r="I14" s="232">
        <f>SUM(I15:I37)</f>
        <v>0</v>
      </c>
      <c r="J14" s="232"/>
      <c r="K14" s="232">
        <f>SUM(K15:K37)</f>
        <v>0</v>
      </c>
      <c r="L14" s="232"/>
      <c r="M14" s="232">
        <f>SUM(M15:M37)</f>
        <v>0</v>
      </c>
      <c r="N14" s="232"/>
      <c r="O14" s="232">
        <f>SUM(O15:O37)</f>
        <v>0.02</v>
      </c>
      <c r="P14" s="232"/>
      <c r="Q14" s="232">
        <f>SUM(Q15:Q37)</f>
        <v>7.0000000000000007E-2</v>
      </c>
      <c r="R14" s="232"/>
      <c r="S14" s="232"/>
      <c r="T14" s="233"/>
      <c r="U14" s="227"/>
      <c r="V14" s="227">
        <f>SUM(V15:V37)</f>
        <v>13.61</v>
      </c>
      <c r="W14" s="227"/>
      <c r="X14" s="227"/>
      <c r="AG14" t="s">
        <v>94</v>
      </c>
    </row>
    <row r="15" spans="1:60" outlineLevel="1">
      <c r="A15" s="234">
        <v>3</v>
      </c>
      <c r="B15" s="235" t="s">
        <v>110</v>
      </c>
      <c r="C15" s="253" t="s">
        <v>111</v>
      </c>
      <c r="D15" s="236" t="s">
        <v>97</v>
      </c>
      <c r="E15" s="237">
        <v>12</v>
      </c>
      <c r="F15" s="238"/>
      <c r="G15" s="239">
        <f>ROUND(E15*F15,2)</f>
        <v>0</v>
      </c>
      <c r="H15" s="238"/>
      <c r="I15" s="239">
        <f>ROUND(E15*H15,2)</f>
        <v>0</v>
      </c>
      <c r="J15" s="238"/>
      <c r="K15" s="239">
        <f>ROUND(E15*J15,2)</f>
        <v>0</v>
      </c>
      <c r="L15" s="239">
        <v>21</v>
      </c>
      <c r="M15" s="239">
        <f>G15*(1+L15/100)</f>
        <v>0</v>
      </c>
      <c r="N15" s="239">
        <v>0</v>
      </c>
      <c r="O15" s="239">
        <f>ROUND(E15*N15,2)</f>
        <v>0</v>
      </c>
      <c r="P15" s="239">
        <v>0</v>
      </c>
      <c r="Q15" s="239">
        <f>ROUND(E15*P15,2)</f>
        <v>0</v>
      </c>
      <c r="R15" s="239" t="s">
        <v>112</v>
      </c>
      <c r="S15" s="239" t="s">
        <v>99</v>
      </c>
      <c r="T15" s="240" t="s">
        <v>99</v>
      </c>
      <c r="U15" s="224">
        <v>0.06</v>
      </c>
      <c r="V15" s="224">
        <f>ROUND(E15*U15,2)</f>
        <v>0.72</v>
      </c>
      <c r="W15" s="224"/>
      <c r="X15" s="224" t="s">
        <v>100</v>
      </c>
      <c r="Y15" s="215"/>
      <c r="Z15" s="215"/>
      <c r="AA15" s="215"/>
      <c r="AB15" s="215"/>
      <c r="AC15" s="215"/>
      <c r="AD15" s="215"/>
      <c r="AE15" s="215"/>
      <c r="AF15" s="215"/>
      <c r="AG15" s="215" t="s">
        <v>101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>
      <c r="A16" s="222"/>
      <c r="B16" s="223"/>
      <c r="C16" s="255" t="s">
        <v>113</v>
      </c>
      <c r="D16" s="225"/>
      <c r="E16" s="226">
        <v>12</v>
      </c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15"/>
      <c r="Z16" s="215"/>
      <c r="AA16" s="215"/>
      <c r="AB16" s="215"/>
      <c r="AC16" s="215"/>
      <c r="AD16" s="215"/>
      <c r="AE16" s="215"/>
      <c r="AF16" s="215"/>
      <c r="AG16" s="215" t="s">
        <v>105</v>
      </c>
      <c r="AH16" s="215">
        <v>0</v>
      </c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>
      <c r="A17" s="234">
        <v>4</v>
      </c>
      <c r="B17" s="235" t="s">
        <v>114</v>
      </c>
      <c r="C17" s="253" t="s">
        <v>115</v>
      </c>
      <c r="D17" s="236" t="s">
        <v>97</v>
      </c>
      <c r="E17" s="237">
        <v>4</v>
      </c>
      <c r="F17" s="238"/>
      <c r="G17" s="239">
        <f>ROUND(E17*F17,2)</f>
        <v>0</v>
      </c>
      <c r="H17" s="238"/>
      <c r="I17" s="239">
        <f>ROUND(E17*H17,2)</f>
        <v>0</v>
      </c>
      <c r="J17" s="238"/>
      <c r="K17" s="239">
        <f>ROUND(E17*J17,2)</f>
        <v>0</v>
      </c>
      <c r="L17" s="239">
        <v>21</v>
      </c>
      <c r="M17" s="239">
        <f>G17*(1+L17/100)</f>
        <v>0</v>
      </c>
      <c r="N17" s="239">
        <v>0</v>
      </c>
      <c r="O17" s="239">
        <f>ROUND(E17*N17,2)</f>
        <v>0</v>
      </c>
      <c r="P17" s="239">
        <v>0</v>
      </c>
      <c r="Q17" s="239">
        <f>ROUND(E17*P17,2)</f>
        <v>0</v>
      </c>
      <c r="R17" s="239" t="s">
        <v>112</v>
      </c>
      <c r="S17" s="239" t="s">
        <v>99</v>
      </c>
      <c r="T17" s="240" t="s">
        <v>99</v>
      </c>
      <c r="U17" s="224">
        <v>0.09</v>
      </c>
      <c r="V17" s="224">
        <f>ROUND(E17*U17,2)</f>
        <v>0.36</v>
      </c>
      <c r="W17" s="224"/>
      <c r="X17" s="224" t="s">
        <v>100</v>
      </c>
      <c r="Y17" s="215"/>
      <c r="Z17" s="215"/>
      <c r="AA17" s="215"/>
      <c r="AB17" s="215"/>
      <c r="AC17" s="215"/>
      <c r="AD17" s="215"/>
      <c r="AE17" s="215"/>
      <c r="AF17" s="215"/>
      <c r="AG17" s="215" t="s">
        <v>101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>
      <c r="A18" s="222"/>
      <c r="B18" s="223"/>
      <c r="C18" s="255" t="s">
        <v>116</v>
      </c>
      <c r="D18" s="225"/>
      <c r="E18" s="226">
        <v>4</v>
      </c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15"/>
      <c r="Z18" s="215"/>
      <c r="AA18" s="215"/>
      <c r="AB18" s="215"/>
      <c r="AC18" s="215"/>
      <c r="AD18" s="215"/>
      <c r="AE18" s="215"/>
      <c r="AF18" s="215"/>
      <c r="AG18" s="215" t="s">
        <v>105</v>
      </c>
      <c r="AH18" s="215">
        <v>0</v>
      </c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>
      <c r="A19" s="242">
        <v>5</v>
      </c>
      <c r="B19" s="243" t="s">
        <v>117</v>
      </c>
      <c r="C19" s="256" t="s">
        <v>118</v>
      </c>
      <c r="D19" s="244" t="s">
        <v>119</v>
      </c>
      <c r="E19" s="245">
        <v>15</v>
      </c>
      <c r="F19" s="246"/>
      <c r="G19" s="247">
        <f>ROUND(E19*F19,2)</f>
        <v>0</v>
      </c>
      <c r="H19" s="246"/>
      <c r="I19" s="247">
        <f>ROUND(E19*H19,2)</f>
        <v>0</v>
      </c>
      <c r="J19" s="246"/>
      <c r="K19" s="247">
        <f>ROUND(E19*J19,2)</f>
        <v>0</v>
      </c>
      <c r="L19" s="247">
        <v>21</v>
      </c>
      <c r="M19" s="247">
        <f>G19*(1+L19/100)</f>
        <v>0</v>
      </c>
      <c r="N19" s="247">
        <v>4.0000000000000003E-5</v>
      </c>
      <c r="O19" s="247">
        <f>ROUND(E19*N19,2)</f>
        <v>0</v>
      </c>
      <c r="P19" s="247">
        <v>2.5400000000000002E-3</v>
      </c>
      <c r="Q19" s="247">
        <f>ROUND(E19*P19,2)</f>
        <v>0.04</v>
      </c>
      <c r="R19" s="247" t="s">
        <v>120</v>
      </c>
      <c r="S19" s="247" t="s">
        <v>99</v>
      </c>
      <c r="T19" s="248" t="s">
        <v>99</v>
      </c>
      <c r="U19" s="224">
        <v>8.3000000000000004E-2</v>
      </c>
      <c r="V19" s="224">
        <f>ROUND(E19*U19,2)</f>
        <v>1.25</v>
      </c>
      <c r="W19" s="224"/>
      <c r="X19" s="224" t="s">
        <v>100</v>
      </c>
      <c r="Y19" s="215"/>
      <c r="Z19" s="215"/>
      <c r="AA19" s="215"/>
      <c r="AB19" s="215"/>
      <c r="AC19" s="215"/>
      <c r="AD19" s="215"/>
      <c r="AE19" s="215"/>
      <c r="AF19" s="215"/>
      <c r="AG19" s="215" t="s">
        <v>101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>
      <c r="A20" s="234">
        <v>6</v>
      </c>
      <c r="B20" s="235" t="s">
        <v>121</v>
      </c>
      <c r="C20" s="253" t="s">
        <v>122</v>
      </c>
      <c r="D20" s="236" t="s">
        <v>119</v>
      </c>
      <c r="E20" s="237">
        <v>6</v>
      </c>
      <c r="F20" s="238"/>
      <c r="G20" s="239">
        <f>ROUND(E20*F20,2)</f>
        <v>0</v>
      </c>
      <c r="H20" s="238"/>
      <c r="I20" s="239">
        <f>ROUND(E20*H20,2)</f>
        <v>0</v>
      </c>
      <c r="J20" s="238"/>
      <c r="K20" s="239">
        <f>ROUND(E20*J20,2)</f>
        <v>0</v>
      </c>
      <c r="L20" s="239">
        <v>21</v>
      </c>
      <c r="M20" s="239">
        <f>G20*(1+L20/100)</f>
        <v>0</v>
      </c>
      <c r="N20" s="239">
        <v>5.0000000000000002E-5</v>
      </c>
      <c r="O20" s="239">
        <f>ROUND(E20*N20,2)</f>
        <v>0</v>
      </c>
      <c r="P20" s="239">
        <v>4.7299999999999998E-3</v>
      </c>
      <c r="Q20" s="239">
        <f>ROUND(E20*P20,2)</f>
        <v>0.03</v>
      </c>
      <c r="R20" s="239" t="s">
        <v>120</v>
      </c>
      <c r="S20" s="239" t="s">
        <v>99</v>
      </c>
      <c r="T20" s="240" t="s">
        <v>99</v>
      </c>
      <c r="U20" s="224">
        <v>0.125</v>
      </c>
      <c r="V20" s="224">
        <f>ROUND(E20*U20,2)</f>
        <v>0.75</v>
      </c>
      <c r="W20" s="224"/>
      <c r="X20" s="224" t="s">
        <v>100</v>
      </c>
      <c r="Y20" s="215"/>
      <c r="Z20" s="215"/>
      <c r="AA20" s="215"/>
      <c r="AB20" s="215"/>
      <c r="AC20" s="215"/>
      <c r="AD20" s="215"/>
      <c r="AE20" s="215"/>
      <c r="AF20" s="215"/>
      <c r="AG20" s="215" t="s">
        <v>101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>
      <c r="A21" s="222"/>
      <c r="B21" s="223"/>
      <c r="C21" s="255" t="s">
        <v>123</v>
      </c>
      <c r="D21" s="225"/>
      <c r="E21" s="226">
        <v>6</v>
      </c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15"/>
      <c r="Z21" s="215"/>
      <c r="AA21" s="215"/>
      <c r="AB21" s="215"/>
      <c r="AC21" s="215"/>
      <c r="AD21" s="215"/>
      <c r="AE21" s="215"/>
      <c r="AF21" s="215"/>
      <c r="AG21" s="215" t="s">
        <v>105</v>
      </c>
      <c r="AH21" s="215">
        <v>0</v>
      </c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>
      <c r="A22" s="234">
        <v>7</v>
      </c>
      <c r="B22" s="235" t="s">
        <v>124</v>
      </c>
      <c r="C22" s="253" t="s">
        <v>125</v>
      </c>
      <c r="D22" s="236" t="s">
        <v>97</v>
      </c>
      <c r="E22" s="237">
        <v>16</v>
      </c>
      <c r="F22" s="238"/>
      <c r="G22" s="239">
        <f>ROUND(E22*F22,2)</f>
        <v>0</v>
      </c>
      <c r="H22" s="238"/>
      <c r="I22" s="239">
        <f>ROUND(E22*H22,2)</f>
        <v>0</v>
      </c>
      <c r="J22" s="238"/>
      <c r="K22" s="239">
        <f>ROUND(E22*J22,2)</f>
        <v>0</v>
      </c>
      <c r="L22" s="239">
        <v>21</v>
      </c>
      <c r="M22" s="239">
        <f>G22*(1+L22/100)</f>
        <v>0</v>
      </c>
      <c r="N22" s="239">
        <v>2.4000000000000001E-4</v>
      </c>
      <c r="O22" s="239">
        <f>ROUND(E22*N22,2)</f>
        <v>0</v>
      </c>
      <c r="P22" s="239">
        <v>0</v>
      </c>
      <c r="Q22" s="239">
        <f>ROUND(E22*P22,2)</f>
        <v>0</v>
      </c>
      <c r="R22" s="239" t="s">
        <v>120</v>
      </c>
      <c r="S22" s="239" t="s">
        <v>99</v>
      </c>
      <c r="T22" s="240" t="s">
        <v>99</v>
      </c>
      <c r="U22" s="224">
        <v>0.12089999999999999</v>
      </c>
      <c r="V22" s="224">
        <f>ROUND(E22*U22,2)</f>
        <v>1.93</v>
      </c>
      <c r="W22" s="224"/>
      <c r="X22" s="224" t="s">
        <v>100</v>
      </c>
      <c r="Y22" s="215"/>
      <c r="Z22" s="215"/>
      <c r="AA22" s="215"/>
      <c r="AB22" s="215"/>
      <c r="AC22" s="215"/>
      <c r="AD22" s="215"/>
      <c r="AE22" s="215"/>
      <c r="AF22" s="215"/>
      <c r="AG22" s="215" t="s">
        <v>101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>
      <c r="A23" s="222"/>
      <c r="B23" s="223"/>
      <c r="C23" s="255" t="s">
        <v>126</v>
      </c>
      <c r="D23" s="225"/>
      <c r="E23" s="226">
        <v>16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15"/>
      <c r="Z23" s="215"/>
      <c r="AA23" s="215"/>
      <c r="AB23" s="215"/>
      <c r="AC23" s="215"/>
      <c r="AD23" s="215"/>
      <c r="AE23" s="215"/>
      <c r="AF23" s="215"/>
      <c r="AG23" s="215" t="s">
        <v>105</v>
      </c>
      <c r="AH23" s="215">
        <v>5</v>
      </c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ht="20.399999999999999" outlineLevel="1">
      <c r="A24" s="234">
        <v>8</v>
      </c>
      <c r="B24" s="235" t="s">
        <v>127</v>
      </c>
      <c r="C24" s="253" t="s">
        <v>128</v>
      </c>
      <c r="D24" s="236" t="s">
        <v>119</v>
      </c>
      <c r="E24" s="237">
        <v>20</v>
      </c>
      <c r="F24" s="238"/>
      <c r="G24" s="239">
        <f>ROUND(E24*F24,2)</f>
        <v>0</v>
      </c>
      <c r="H24" s="238"/>
      <c r="I24" s="239">
        <f>ROUND(E24*H24,2)</f>
        <v>0</v>
      </c>
      <c r="J24" s="238"/>
      <c r="K24" s="239">
        <f>ROUND(E24*J24,2)</f>
        <v>0</v>
      </c>
      <c r="L24" s="239">
        <v>21</v>
      </c>
      <c r="M24" s="239">
        <f>G24*(1+L24/100)</f>
        <v>0</v>
      </c>
      <c r="N24" s="239">
        <v>6.8000000000000005E-4</v>
      </c>
      <c r="O24" s="239">
        <f>ROUND(E24*N24,2)</f>
        <v>0.01</v>
      </c>
      <c r="P24" s="239">
        <v>0</v>
      </c>
      <c r="Q24" s="239">
        <f>ROUND(E24*P24,2)</f>
        <v>0</v>
      </c>
      <c r="R24" s="239" t="s">
        <v>120</v>
      </c>
      <c r="S24" s="239" t="s">
        <v>99</v>
      </c>
      <c r="T24" s="240" t="s">
        <v>99</v>
      </c>
      <c r="U24" s="224">
        <v>0.23899999999999999</v>
      </c>
      <c r="V24" s="224">
        <f>ROUND(E24*U24,2)</f>
        <v>4.78</v>
      </c>
      <c r="W24" s="224"/>
      <c r="X24" s="224" t="s">
        <v>100</v>
      </c>
      <c r="Y24" s="215"/>
      <c r="Z24" s="215"/>
      <c r="AA24" s="215"/>
      <c r="AB24" s="215"/>
      <c r="AC24" s="215"/>
      <c r="AD24" s="215"/>
      <c r="AE24" s="215"/>
      <c r="AF24" s="215"/>
      <c r="AG24" s="215" t="s">
        <v>129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>
      <c r="A25" s="222"/>
      <c r="B25" s="223"/>
      <c r="C25" s="254" t="s">
        <v>130</v>
      </c>
      <c r="D25" s="241"/>
      <c r="E25" s="241"/>
      <c r="F25" s="241"/>
      <c r="G25" s="241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24"/>
      <c r="Y25" s="215"/>
      <c r="Z25" s="215"/>
      <c r="AA25" s="215"/>
      <c r="AB25" s="215"/>
      <c r="AC25" s="215"/>
      <c r="AD25" s="215"/>
      <c r="AE25" s="215"/>
      <c r="AF25" s="215"/>
      <c r="AG25" s="215" t="s">
        <v>103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>
      <c r="A26" s="222"/>
      <c r="B26" s="223"/>
      <c r="C26" s="257" t="s">
        <v>131</v>
      </c>
      <c r="D26" s="249"/>
      <c r="E26" s="249"/>
      <c r="F26" s="249"/>
      <c r="G26" s="249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15"/>
      <c r="Z26" s="215"/>
      <c r="AA26" s="215"/>
      <c r="AB26" s="215"/>
      <c r="AC26" s="215"/>
      <c r="AD26" s="215"/>
      <c r="AE26" s="215"/>
      <c r="AF26" s="215"/>
      <c r="AG26" s="215" t="s">
        <v>132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ht="20.399999999999999" outlineLevel="1">
      <c r="A27" s="234">
        <v>9</v>
      </c>
      <c r="B27" s="235" t="s">
        <v>133</v>
      </c>
      <c r="C27" s="253" t="s">
        <v>134</v>
      </c>
      <c r="D27" s="236" t="s">
        <v>119</v>
      </c>
      <c r="E27" s="237">
        <v>2</v>
      </c>
      <c r="F27" s="238"/>
      <c r="G27" s="239">
        <f>ROUND(E27*F27,2)</f>
        <v>0</v>
      </c>
      <c r="H27" s="238"/>
      <c r="I27" s="239">
        <f>ROUND(E27*H27,2)</f>
        <v>0</v>
      </c>
      <c r="J27" s="238"/>
      <c r="K27" s="239">
        <f>ROUND(E27*J27,2)</f>
        <v>0</v>
      </c>
      <c r="L27" s="239">
        <v>21</v>
      </c>
      <c r="M27" s="239">
        <f>G27*(1+L27/100)</f>
        <v>0</v>
      </c>
      <c r="N27" s="239">
        <v>7.9000000000000001E-4</v>
      </c>
      <c r="O27" s="239">
        <f>ROUND(E27*N27,2)</f>
        <v>0</v>
      </c>
      <c r="P27" s="239">
        <v>0</v>
      </c>
      <c r="Q27" s="239">
        <f>ROUND(E27*P27,2)</f>
        <v>0</v>
      </c>
      <c r="R27" s="239" t="s">
        <v>120</v>
      </c>
      <c r="S27" s="239" t="s">
        <v>99</v>
      </c>
      <c r="T27" s="240" t="s">
        <v>99</v>
      </c>
      <c r="U27" s="224">
        <v>0.26300000000000001</v>
      </c>
      <c r="V27" s="224">
        <f>ROUND(E27*U27,2)</f>
        <v>0.53</v>
      </c>
      <c r="W27" s="224"/>
      <c r="X27" s="224" t="s">
        <v>100</v>
      </c>
      <c r="Y27" s="215"/>
      <c r="Z27" s="215"/>
      <c r="AA27" s="215"/>
      <c r="AB27" s="215"/>
      <c r="AC27" s="215"/>
      <c r="AD27" s="215"/>
      <c r="AE27" s="215"/>
      <c r="AF27" s="215"/>
      <c r="AG27" s="215" t="s">
        <v>129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>
      <c r="A28" s="222"/>
      <c r="B28" s="223"/>
      <c r="C28" s="254" t="s">
        <v>130</v>
      </c>
      <c r="D28" s="241"/>
      <c r="E28" s="241"/>
      <c r="F28" s="241"/>
      <c r="G28" s="241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24"/>
      <c r="Y28" s="215"/>
      <c r="Z28" s="215"/>
      <c r="AA28" s="215"/>
      <c r="AB28" s="215"/>
      <c r="AC28" s="215"/>
      <c r="AD28" s="215"/>
      <c r="AE28" s="215"/>
      <c r="AF28" s="215"/>
      <c r="AG28" s="215" t="s">
        <v>103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>
      <c r="A29" s="222"/>
      <c r="B29" s="223"/>
      <c r="C29" s="257" t="s">
        <v>131</v>
      </c>
      <c r="D29" s="249"/>
      <c r="E29" s="249"/>
      <c r="F29" s="249"/>
      <c r="G29" s="249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15"/>
      <c r="Z29" s="215"/>
      <c r="AA29" s="215"/>
      <c r="AB29" s="215"/>
      <c r="AC29" s="215"/>
      <c r="AD29" s="215"/>
      <c r="AE29" s="215"/>
      <c r="AF29" s="215"/>
      <c r="AG29" s="215" t="s">
        <v>132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>
      <c r="A30" s="234">
        <v>10</v>
      </c>
      <c r="B30" s="235" t="s">
        <v>135</v>
      </c>
      <c r="C30" s="253" t="s">
        <v>136</v>
      </c>
      <c r="D30" s="236" t="s">
        <v>119</v>
      </c>
      <c r="E30" s="237">
        <v>22</v>
      </c>
      <c r="F30" s="238"/>
      <c r="G30" s="239">
        <f>ROUND(E30*F30,2)</f>
        <v>0</v>
      </c>
      <c r="H30" s="238"/>
      <c r="I30" s="239">
        <f>ROUND(E30*H30,2)</f>
        <v>0</v>
      </c>
      <c r="J30" s="238"/>
      <c r="K30" s="239">
        <f>ROUND(E30*J30,2)</f>
        <v>0</v>
      </c>
      <c r="L30" s="239">
        <v>21</v>
      </c>
      <c r="M30" s="239">
        <f>G30*(1+L30/100)</f>
        <v>0</v>
      </c>
      <c r="N30" s="239">
        <v>0</v>
      </c>
      <c r="O30" s="239">
        <f>ROUND(E30*N30,2)</f>
        <v>0</v>
      </c>
      <c r="P30" s="239">
        <v>0</v>
      </c>
      <c r="Q30" s="239">
        <f>ROUND(E30*P30,2)</f>
        <v>0</v>
      </c>
      <c r="R30" s="239" t="s">
        <v>120</v>
      </c>
      <c r="S30" s="239" t="s">
        <v>99</v>
      </c>
      <c r="T30" s="240" t="s">
        <v>99</v>
      </c>
      <c r="U30" s="224">
        <v>1.7999999999999999E-2</v>
      </c>
      <c r="V30" s="224">
        <f>ROUND(E30*U30,2)</f>
        <v>0.4</v>
      </c>
      <c r="W30" s="224"/>
      <c r="X30" s="224" t="s">
        <v>100</v>
      </c>
      <c r="Y30" s="215"/>
      <c r="Z30" s="215"/>
      <c r="AA30" s="215"/>
      <c r="AB30" s="215"/>
      <c r="AC30" s="215"/>
      <c r="AD30" s="215"/>
      <c r="AE30" s="215"/>
      <c r="AF30" s="215"/>
      <c r="AG30" s="215" t="s">
        <v>137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>
      <c r="A31" s="222"/>
      <c r="B31" s="223"/>
      <c r="C31" s="258" t="s">
        <v>138</v>
      </c>
      <c r="D31" s="250"/>
      <c r="E31" s="250"/>
      <c r="F31" s="250"/>
      <c r="G31" s="250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24"/>
      <c r="Y31" s="215"/>
      <c r="Z31" s="215"/>
      <c r="AA31" s="215"/>
      <c r="AB31" s="215"/>
      <c r="AC31" s="215"/>
      <c r="AD31" s="215"/>
      <c r="AE31" s="215"/>
      <c r="AF31" s="215"/>
      <c r="AG31" s="215" t="s">
        <v>132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>
      <c r="A32" s="222"/>
      <c r="B32" s="223"/>
      <c r="C32" s="255" t="s">
        <v>139</v>
      </c>
      <c r="D32" s="225"/>
      <c r="E32" s="226">
        <v>20</v>
      </c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15"/>
      <c r="Z32" s="215"/>
      <c r="AA32" s="215"/>
      <c r="AB32" s="215"/>
      <c r="AC32" s="215"/>
      <c r="AD32" s="215"/>
      <c r="AE32" s="215"/>
      <c r="AF32" s="215"/>
      <c r="AG32" s="215" t="s">
        <v>105</v>
      </c>
      <c r="AH32" s="215">
        <v>5</v>
      </c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>
      <c r="A33" s="222"/>
      <c r="B33" s="223"/>
      <c r="C33" s="255" t="s">
        <v>140</v>
      </c>
      <c r="D33" s="225"/>
      <c r="E33" s="226">
        <v>2</v>
      </c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15"/>
      <c r="Z33" s="215"/>
      <c r="AA33" s="215"/>
      <c r="AB33" s="215"/>
      <c r="AC33" s="215"/>
      <c r="AD33" s="215"/>
      <c r="AE33" s="215"/>
      <c r="AF33" s="215"/>
      <c r="AG33" s="215" t="s">
        <v>105</v>
      </c>
      <c r="AH33" s="215">
        <v>5</v>
      </c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ht="20.399999999999999" outlineLevel="1">
      <c r="A34" s="234">
        <v>11</v>
      </c>
      <c r="B34" s="235" t="s">
        <v>141</v>
      </c>
      <c r="C34" s="253" t="s">
        <v>142</v>
      </c>
      <c r="D34" s="236" t="s">
        <v>97</v>
      </c>
      <c r="E34" s="237">
        <v>16</v>
      </c>
      <c r="F34" s="238"/>
      <c r="G34" s="239">
        <f>ROUND(E34*F34,2)</f>
        <v>0</v>
      </c>
      <c r="H34" s="238"/>
      <c r="I34" s="239">
        <f>ROUND(E34*H34,2)</f>
        <v>0</v>
      </c>
      <c r="J34" s="238"/>
      <c r="K34" s="239">
        <f>ROUND(E34*J34,2)</f>
        <v>0</v>
      </c>
      <c r="L34" s="239">
        <v>21</v>
      </c>
      <c r="M34" s="239">
        <f>G34*(1+L34/100)</f>
        <v>0</v>
      </c>
      <c r="N34" s="239">
        <v>3.8999999999999999E-4</v>
      </c>
      <c r="O34" s="239">
        <f>ROUND(E34*N34,2)</f>
        <v>0.01</v>
      </c>
      <c r="P34" s="239">
        <v>0</v>
      </c>
      <c r="Q34" s="239">
        <f>ROUND(E34*P34,2)</f>
        <v>0</v>
      </c>
      <c r="R34" s="239" t="s">
        <v>120</v>
      </c>
      <c r="S34" s="239" t="s">
        <v>99</v>
      </c>
      <c r="T34" s="240" t="s">
        <v>99</v>
      </c>
      <c r="U34" s="224">
        <v>0.17499999999999999</v>
      </c>
      <c r="V34" s="224">
        <f>ROUND(E34*U34,2)</f>
        <v>2.8</v>
      </c>
      <c r="W34" s="224"/>
      <c r="X34" s="224" t="s">
        <v>100</v>
      </c>
      <c r="Y34" s="215"/>
      <c r="Z34" s="215"/>
      <c r="AA34" s="215"/>
      <c r="AB34" s="215"/>
      <c r="AC34" s="215"/>
      <c r="AD34" s="215"/>
      <c r="AE34" s="215"/>
      <c r="AF34" s="215"/>
      <c r="AG34" s="215" t="s">
        <v>101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>
      <c r="A35" s="222"/>
      <c r="B35" s="223"/>
      <c r="C35" s="255" t="s">
        <v>143</v>
      </c>
      <c r="D35" s="225"/>
      <c r="E35" s="226">
        <v>4</v>
      </c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4"/>
      <c r="Y35" s="215"/>
      <c r="Z35" s="215"/>
      <c r="AA35" s="215"/>
      <c r="AB35" s="215"/>
      <c r="AC35" s="215"/>
      <c r="AD35" s="215"/>
      <c r="AE35" s="215"/>
      <c r="AF35" s="215"/>
      <c r="AG35" s="215" t="s">
        <v>105</v>
      </c>
      <c r="AH35" s="215">
        <v>5</v>
      </c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>
      <c r="A36" s="222"/>
      <c r="B36" s="223"/>
      <c r="C36" s="255" t="s">
        <v>144</v>
      </c>
      <c r="D36" s="225"/>
      <c r="E36" s="226">
        <v>12</v>
      </c>
      <c r="F36" s="224"/>
      <c r="G36" s="224"/>
      <c r="H36" s="224"/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24"/>
      <c r="Y36" s="215"/>
      <c r="Z36" s="215"/>
      <c r="AA36" s="215"/>
      <c r="AB36" s="215"/>
      <c r="AC36" s="215"/>
      <c r="AD36" s="215"/>
      <c r="AE36" s="215"/>
      <c r="AF36" s="215"/>
      <c r="AG36" s="215" t="s">
        <v>105</v>
      </c>
      <c r="AH36" s="215">
        <v>5</v>
      </c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>
      <c r="A37" s="242">
        <v>12</v>
      </c>
      <c r="B37" s="243" t="s">
        <v>145</v>
      </c>
      <c r="C37" s="256" t="s">
        <v>146</v>
      </c>
      <c r="D37" s="244" t="s">
        <v>147</v>
      </c>
      <c r="E37" s="245">
        <v>2.6159999999999999E-2</v>
      </c>
      <c r="F37" s="246"/>
      <c r="G37" s="247">
        <f>ROUND(E37*F37,2)</f>
        <v>0</v>
      </c>
      <c r="H37" s="246"/>
      <c r="I37" s="247">
        <f>ROUND(E37*H37,2)</f>
        <v>0</v>
      </c>
      <c r="J37" s="246"/>
      <c r="K37" s="247">
        <f>ROUND(E37*J37,2)</f>
        <v>0</v>
      </c>
      <c r="L37" s="247">
        <v>21</v>
      </c>
      <c r="M37" s="247">
        <f>G37*(1+L37/100)</f>
        <v>0</v>
      </c>
      <c r="N37" s="247">
        <v>0</v>
      </c>
      <c r="O37" s="247">
        <f>ROUND(E37*N37,2)</f>
        <v>0</v>
      </c>
      <c r="P37" s="247">
        <v>0</v>
      </c>
      <c r="Q37" s="247">
        <f>ROUND(E37*P37,2)</f>
        <v>0</v>
      </c>
      <c r="R37" s="247" t="s">
        <v>120</v>
      </c>
      <c r="S37" s="247" t="s">
        <v>99</v>
      </c>
      <c r="T37" s="248" t="s">
        <v>99</v>
      </c>
      <c r="U37" s="224">
        <v>3.28</v>
      </c>
      <c r="V37" s="224">
        <f>ROUND(E37*U37,2)</f>
        <v>0.09</v>
      </c>
      <c r="W37" s="224"/>
      <c r="X37" s="224" t="s">
        <v>148</v>
      </c>
      <c r="Y37" s="215"/>
      <c r="Z37" s="215"/>
      <c r="AA37" s="215"/>
      <c r="AB37" s="215"/>
      <c r="AC37" s="215"/>
      <c r="AD37" s="215"/>
      <c r="AE37" s="215"/>
      <c r="AF37" s="215"/>
      <c r="AG37" s="215" t="s">
        <v>149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>
      <c r="A38" s="228" t="s">
        <v>93</v>
      </c>
      <c r="B38" s="229" t="s">
        <v>59</v>
      </c>
      <c r="C38" s="252" t="s">
        <v>60</v>
      </c>
      <c r="D38" s="230"/>
      <c r="E38" s="231"/>
      <c r="F38" s="232"/>
      <c r="G38" s="232">
        <f>SUMIF(AG39:AG53,"&lt;&gt;NOR",G39:G53)</f>
        <v>0</v>
      </c>
      <c r="H38" s="232"/>
      <c r="I38" s="232">
        <f>SUM(I39:I53)</f>
        <v>0</v>
      </c>
      <c r="J38" s="232"/>
      <c r="K38" s="232">
        <f>SUM(K39:K53)</f>
        <v>0</v>
      </c>
      <c r="L38" s="232"/>
      <c r="M38" s="232">
        <f>SUM(M39:M53)</f>
        <v>0</v>
      </c>
      <c r="N38" s="232"/>
      <c r="O38" s="232">
        <f>SUM(O39:O53)</f>
        <v>0</v>
      </c>
      <c r="P38" s="232"/>
      <c r="Q38" s="232">
        <f>SUM(Q39:Q53)</f>
        <v>0.01</v>
      </c>
      <c r="R38" s="232"/>
      <c r="S38" s="232"/>
      <c r="T38" s="233"/>
      <c r="U38" s="227"/>
      <c r="V38" s="227">
        <f>SUM(V39:V53)</f>
        <v>3.45</v>
      </c>
      <c r="W38" s="227"/>
      <c r="X38" s="227"/>
      <c r="AG38" t="s">
        <v>94</v>
      </c>
    </row>
    <row r="39" spans="1:60" outlineLevel="1">
      <c r="A39" s="234">
        <v>13</v>
      </c>
      <c r="B39" s="235" t="s">
        <v>150</v>
      </c>
      <c r="C39" s="253" t="s">
        <v>151</v>
      </c>
      <c r="D39" s="236" t="s">
        <v>97</v>
      </c>
      <c r="E39" s="237">
        <v>16</v>
      </c>
      <c r="F39" s="238"/>
      <c r="G39" s="239">
        <f>ROUND(E39*F39,2)</f>
        <v>0</v>
      </c>
      <c r="H39" s="238"/>
      <c r="I39" s="239">
        <f>ROUND(E39*H39,2)</f>
        <v>0</v>
      </c>
      <c r="J39" s="238"/>
      <c r="K39" s="239">
        <f>ROUND(E39*J39,2)</f>
        <v>0</v>
      </c>
      <c r="L39" s="239">
        <v>21</v>
      </c>
      <c r="M39" s="239">
        <f>G39*(1+L39/100)</f>
        <v>0</v>
      </c>
      <c r="N39" s="239">
        <v>4.0000000000000003E-5</v>
      </c>
      <c r="O39" s="239">
        <f>ROUND(E39*N39,2)</f>
        <v>0</v>
      </c>
      <c r="P39" s="239">
        <v>4.4999999999999999E-4</v>
      </c>
      <c r="Q39" s="239">
        <f>ROUND(E39*P39,2)</f>
        <v>0.01</v>
      </c>
      <c r="R39" s="239" t="s">
        <v>120</v>
      </c>
      <c r="S39" s="239" t="s">
        <v>99</v>
      </c>
      <c r="T39" s="240" t="s">
        <v>99</v>
      </c>
      <c r="U39" s="224">
        <v>0.05</v>
      </c>
      <c r="V39" s="224">
        <f>ROUND(E39*U39,2)</f>
        <v>0.8</v>
      </c>
      <c r="W39" s="224"/>
      <c r="X39" s="224" t="s">
        <v>100</v>
      </c>
      <c r="Y39" s="215"/>
      <c r="Z39" s="215"/>
      <c r="AA39" s="215"/>
      <c r="AB39" s="215"/>
      <c r="AC39" s="215"/>
      <c r="AD39" s="215"/>
      <c r="AE39" s="215"/>
      <c r="AF39" s="215"/>
      <c r="AG39" s="215" t="s">
        <v>101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>
      <c r="A40" s="222"/>
      <c r="B40" s="223"/>
      <c r="C40" s="255" t="s">
        <v>152</v>
      </c>
      <c r="D40" s="225"/>
      <c r="E40" s="226">
        <v>16</v>
      </c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15"/>
      <c r="Z40" s="215"/>
      <c r="AA40" s="215"/>
      <c r="AB40" s="215"/>
      <c r="AC40" s="215"/>
      <c r="AD40" s="215"/>
      <c r="AE40" s="215"/>
      <c r="AF40" s="215"/>
      <c r="AG40" s="215" t="s">
        <v>105</v>
      </c>
      <c r="AH40" s="215">
        <v>0</v>
      </c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ht="20.399999999999999" outlineLevel="1">
      <c r="A41" s="234">
        <v>14</v>
      </c>
      <c r="B41" s="235" t="s">
        <v>153</v>
      </c>
      <c r="C41" s="253" t="s">
        <v>154</v>
      </c>
      <c r="D41" s="236" t="s">
        <v>97</v>
      </c>
      <c r="E41" s="237">
        <v>8</v>
      </c>
      <c r="F41" s="238"/>
      <c r="G41" s="239">
        <f>ROUND(E41*F41,2)</f>
        <v>0</v>
      </c>
      <c r="H41" s="238"/>
      <c r="I41" s="239">
        <f>ROUND(E41*H41,2)</f>
        <v>0</v>
      </c>
      <c r="J41" s="238"/>
      <c r="K41" s="239">
        <f>ROUND(E41*J41,2)</f>
        <v>0</v>
      </c>
      <c r="L41" s="239">
        <v>21</v>
      </c>
      <c r="M41" s="239">
        <f>G41*(1+L41/100)</f>
        <v>0</v>
      </c>
      <c r="N41" s="239">
        <v>0</v>
      </c>
      <c r="O41" s="239">
        <f>ROUND(E41*N41,2)</f>
        <v>0</v>
      </c>
      <c r="P41" s="239">
        <v>0</v>
      </c>
      <c r="Q41" s="239">
        <f>ROUND(E41*P41,2)</f>
        <v>0</v>
      </c>
      <c r="R41" s="239" t="s">
        <v>120</v>
      </c>
      <c r="S41" s="239" t="s">
        <v>99</v>
      </c>
      <c r="T41" s="240" t="s">
        <v>99</v>
      </c>
      <c r="U41" s="224">
        <v>0.247</v>
      </c>
      <c r="V41" s="224">
        <f>ROUND(E41*U41,2)</f>
        <v>1.98</v>
      </c>
      <c r="W41" s="224"/>
      <c r="X41" s="224" t="s">
        <v>100</v>
      </c>
      <c r="Y41" s="215"/>
      <c r="Z41" s="215"/>
      <c r="AA41" s="215"/>
      <c r="AB41" s="215"/>
      <c r="AC41" s="215"/>
      <c r="AD41" s="215"/>
      <c r="AE41" s="215"/>
      <c r="AF41" s="215"/>
      <c r="AG41" s="215" t="s">
        <v>129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>
      <c r="A42" s="222"/>
      <c r="B42" s="223"/>
      <c r="C42" s="255" t="s">
        <v>155</v>
      </c>
      <c r="D42" s="225"/>
      <c r="E42" s="226">
        <v>3</v>
      </c>
      <c r="F42" s="224"/>
      <c r="G42" s="224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4"/>
      <c r="Y42" s="215"/>
      <c r="Z42" s="215"/>
      <c r="AA42" s="215"/>
      <c r="AB42" s="215"/>
      <c r="AC42" s="215"/>
      <c r="AD42" s="215"/>
      <c r="AE42" s="215"/>
      <c r="AF42" s="215"/>
      <c r="AG42" s="215" t="s">
        <v>105</v>
      </c>
      <c r="AH42" s="215">
        <v>5</v>
      </c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>
      <c r="A43" s="222"/>
      <c r="B43" s="223"/>
      <c r="C43" s="255" t="s">
        <v>156</v>
      </c>
      <c r="D43" s="225"/>
      <c r="E43" s="226">
        <v>1</v>
      </c>
      <c r="F43" s="224"/>
      <c r="G43" s="224"/>
      <c r="H43" s="224"/>
      <c r="I43" s="224"/>
      <c r="J43" s="224"/>
      <c r="K43" s="224"/>
      <c r="L43" s="224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4"/>
      <c r="Y43" s="215"/>
      <c r="Z43" s="215"/>
      <c r="AA43" s="215"/>
      <c r="AB43" s="215"/>
      <c r="AC43" s="215"/>
      <c r="AD43" s="215"/>
      <c r="AE43" s="215"/>
      <c r="AF43" s="215"/>
      <c r="AG43" s="215" t="s">
        <v>105</v>
      </c>
      <c r="AH43" s="215">
        <v>5</v>
      </c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>
      <c r="A44" s="222"/>
      <c r="B44" s="223"/>
      <c r="C44" s="255" t="s">
        <v>157</v>
      </c>
      <c r="D44" s="225"/>
      <c r="E44" s="226">
        <v>1</v>
      </c>
      <c r="F44" s="224"/>
      <c r="G44" s="224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4"/>
      <c r="Y44" s="215"/>
      <c r="Z44" s="215"/>
      <c r="AA44" s="215"/>
      <c r="AB44" s="215"/>
      <c r="AC44" s="215"/>
      <c r="AD44" s="215"/>
      <c r="AE44" s="215"/>
      <c r="AF44" s="215"/>
      <c r="AG44" s="215" t="s">
        <v>105</v>
      </c>
      <c r="AH44" s="215">
        <v>5</v>
      </c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>
      <c r="A45" s="222"/>
      <c r="B45" s="223"/>
      <c r="C45" s="255" t="s">
        <v>158</v>
      </c>
      <c r="D45" s="225"/>
      <c r="E45" s="226">
        <v>1</v>
      </c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15"/>
      <c r="Z45" s="215"/>
      <c r="AA45" s="215"/>
      <c r="AB45" s="215"/>
      <c r="AC45" s="215"/>
      <c r="AD45" s="215"/>
      <c r="AE45" s="215"/>
      <c r="AF45" s="215"/>
      <c r="AG45" s="215" t="s">
        <v>105</v>
      </c>
      <c r="AH45" s="215">
        <v>5</v>
      </c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>
      <c r="A46" s="222"/>
      <c r="B46" s="223"/>
      <c r="C46" s="255" t="s">
        <v>159</v>
      </c>
      <c r="D46" s="225"/>
      <c r="E46" s="226">
        <v>2</v>
      </c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15"/>
      <c r="Z46" s="215"/>
      <c r="AA46" s="215"/>
      <c r="AB46" s="215"/>
      <c r="AC46" s="215"/>
      <c r="AD46" s="215"/>
      <c r="AE46" s="215"/>
      <c r="AF46" s="215"/>
      <c r="AG46" s="215" t="s">
        <v>105</v>
      </c>
      <c r="AH46" s="215">
        <v>5</v>
      </c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>
      <c r="A47" s="234">
        <v>15</v>
      </c>
      <c r="B47" s="235" t="s">
        <v>160</v>
      </c>
      <c r="C47" s="253" t="s">
        <v>161</v>
      </c>
      <c r="D47" s="236" t="s">
        <v>97</v>
      </c>
      <c r="E47" s="237">
        <v>8</v>
      </c>
      <c r="F47" s="238"/>
      <c r="G47" s="239">
        <f>ROUND(E47*F47,2)</f>
        <v>0</v>
      </c>
      <c r="H47" s="238"/>
      <c r="I47" s="239">
        <f>ROUND(E47*H47,2)</f>
        <v>0</v>
      </c>
      <c r="J47" s="238"/>
      <c r="K47" s="239">
        <f>ROUND(E47*J47,2)</f>
        <v>0</v>
      </c>
      <c r="L47" s="239">
        <v>21</v>
      </c>
      <c r="M47" s="239">
        <f>G47*(1+L47/100)</f>
        <v>0</v>
      </c>
      <c r="N47" s="239">
        <v>5.9999999999999995E-4</v>
      </c>
      <c r="O47" s="239">
        <f>ROUND(E47*N47,2)</f>
        <v>0</v>
      </c>
      <c r="P47" s="239">
        <v>0</v>
      </c>
      <c r="Q47" s="239">
        <f>ROUND(E47*P47,2)</f>
        <v>0</v>
      </c>
      <c r="R47" s="239" t="s">
        <v>120</v>
      </c>
      <c r="S47" s="239" t="s">
        <v>99</v>
      </c>
      <c r="T47" s="240" t="s">
        <v>99</v>
      </c>
      <c r="U47" s="224">
        <v>8.2000000000000003E-2</v>
      </c>
      <c r="V47" s="224">
        <f>ROUND(E47*U47,2)</f>
        <v>0.66</v>
      </c>
      <c r="W47" s="224"/>
      <c r="X47" s="224" t="s">
        <v>100</v>
      </c>
      <c r="Y47" s="215"/>
      <c r="Z47" s="215"/>
      <c r="AA47" s="215"/>
      <c r="AB47" s="215"/>
      <c r="AC47" s="215"/>
      <c r="AD47" s="215"/>
      <c r="AE47" s="215"/>
      <c r="AF47" s="215"/>
      <c r="AG47" s="215" t="s">
        <v>101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>
      <c r="A48" s="222"/>
      <c r="B48" s="223"/>
      <c r="C48" s="255" t="s">
        <v>155</v>
      </c>
      <c r="D48" s="225"/>
      <c r="E48" s="226">
        <v>3</v>
      </c>
      <c r="F48" s="224"/>
      <c r="G48" s="224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15"/>
      <c r="Z48" s="215"/>
      <c r="AA48" s="215"/>
      <c r="AB48" s="215"/>
      <c r="AC48" s="215"/>
      <c r="AD48" s="215"/>
      <c r="AE48" s="215"/>
      <c r="AF48" s="215"/>
      <c r="AG48" s="215" t="s">
        <v>105</v>
      </c>
      <c r="AH48" s="215">
        <v>5</v>
      </c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>
      <c r="A49" s="222"/>
      <c r="B49" s="223"/>
      <c r="C49" s="255" t="s">
        <v>156</v>
      </c>
      <c r="D49" s="225"/>
      <c r="E49" s="226">
        <v>1</v>
      </c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15"/>
      <c r="Z49" s="215"/>
      <c r="AA49" s="215"/>
      <c r="AB49" s="215"/>
      <c r="AC49" s="215"/>
      <c r="AD49" s="215"/>
      <c r="AE49" s="215"/>
      <c r="AF49" s="215"/>
      <c r="AG49" s="215" t="s">
        <v>105</v>
      </c>
      <c r="AH49" s="215">
        <v>5</v>
      </c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>
      <c r="A50" s="222"/>
      <c r="B50" s="223"/>
      <c r="C50" s="255" t="s">
        <v>157</v>
      </c>
      <c r="D50" s="225"/>
      <c r="E50" s="226">
        <v>1</v>
      </c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15"/>
      <c r="Z50" s="215"/>
      <c r="AA50" s="215"/>
      <c r="AB50" s="215"/>
      <c r="AC50" s="215"/>
      <c r="AD50" s="215"/>
      <c r="AE50" s="215"/>
      <c r="AF50" s="215"/>
      <c r="AG50" s="215" t="s">
        <v>105</v>
      </c>
      <c r="AH50" s="215">
        <v>5</v>
      </c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>
      <c r="A51" s="222"/>
      <c r="B51" s="223"/>
      <c r="C51" s="255" t="s">
        <v>158</v>
      </c>
      <c r="D51" s="225"/>
      <c r="E51" s="226">
        <v>1</v>
      </c>
      <c r="F51" s="224"/>
      <c r="G51" s="224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4"/>
      <c r="Y51" s="215"/>
      <c r="Z51" s="215"/>
      <c r="AA51" s="215"/>
      <c r="AB51" s="215"/>
      <c r="AC51" s="215"/>
      <c r="AD51" s="215"/>
      <c r="AE51" s="215"/>
      <c r="AF51" s="215"/>
      <c r="AG51" s="215" t="s">
        <v>105</v>
      </c>
      <c r="AH51" s="215">
        <v>5</v>
      </c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>
      <c r="A52" s="222"/>
      <c r="B52" s="223"/>
      <c r="C52" s="255" t="s">
        <v>159</v>
      </c>
      <c r="D52" s="225"/>
      <c r="E52" s="226">
        <v>2</v>
      </c>
      <c r="F52" s="224"/>
      <c r="G52" s="224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15"/>
      <c r="Z52" s="215"/>
      <c r="AA52" s="215"/>
      <c r="AB52" s="215"/>
      <c r="AC52" s="215"/>
      <c r="AD52" s="215"/>
      <c r="AE52" s="215"/>
      <c r="AF52" s="215"/>
      <c r="AG52" s="215" t="s">
        <v>105</v>
      </c>
      <c r="AH52" s="215">
        <v>5</v>
      </c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>
      <c r="A53" s="242">
        <v>16</v>
      </c>
      <c r="B53" s="243" t="s">
        <v>162</v>
      </c>
      <c r="C53" s="256" t="s">
        <v>163</v>
      </c>
      <c r="D53" s="244" t="s">
        <v>147</v>
      </c>
      <c r="E53" s="245">
        <v>5.4400000000000004E-3</v>
      </c>
      <c r="F53" s="246"/>
      <c r="G53" s="247">
        <f>ROUND(E53*F53,2)</f>
        <v>0</v>
      </c>
      <c r="H53" s="246"/>
      <c r="I53" s="247">
        <f>ROUND(E53*H53,2)</f>
        <v>0</v>
      </c>
      <c r="J53" s="246"/>
      <c r="K53" s="247">
        <f>ROUND(E53*J53,2)</f>
        <v>0</v>
      </c>
      <c r="L53" s="247">
        <v>21</v>
      </c>
      <c r="M53" s="247">
        <f>G53*(1+L53/100)</f>
        <v>0</v>
      </c>
      <c r="N53" s="247">
        <v>0</v>
      </c>
      <c r="O53" s="247">
        <f>ROUND(E53*N53,2)</f>
        <v>0</v>
      </c>
      <c r="P53" s="247">
        <v>0</v>
      </c>
      <c r="Q53" s="247">
        <f>ROUND(E53*P53,2)</f>
        <v>0</v>
      </c>
      <c r="R53" s="247" t="s">
        <v>120</v>
      </c>
      <c r="S53" s="247" t="s">
        <v>99</v>
      </c>
      <c r="T53" s="248" t="s">
        <v>99</v>
      </c>
      <c r="U53" s="224">
        <v>2.3849999999999998</v>
      </c>
      <c r="V53" s="224">
        <f>ROUND(E53*U53,2)</f>
        <v>0.01</v>
      </c>
      <c r="W53" s="224"/>
      <c r="X53" s="224" t="s">
        <v>148</v>
      </c>
      <c r="Y53" s="215"/>
      <c r="Z53" s="215"/>
      <c r="AA53" s="215"/>
      <c r="AB53" s="215"/>
      <c r="AC53" s="215"/>
      <c r="AD53" s="215"/>
      <c r="AE53" s="215"/>
      <c r="AF53" s="215"/>
      <c r="AG53" s="215" t="s">
        <v>149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>
      <c r="A54" s="228" t="s">
        <v>93</v>
      </c>
      <c r="B54" s="229" t="s">
        <v>61</v>
      </c>
      <c r="C54" s="252" t="s">
        <v>62</v>
      </c>
      <c r="D54" s="230"/>
      <c r="E54" s="231"/>
      <c r="F54" s="232"/>
      <c r="G54" s="232">
        <f>SUMIF(AG55:AG84,"&lt;&gt;NOR",G55:G84)</f>
        <v>0</v>
      </c>
      <c r="H54" s="232"/>
      <c r="I54" s="232">
        <f>SUM(I55:I84)</f>
        <v>0</v>
      </c>
      <c r="J54" s="232"/>
      <c r="K54" s="232">
        <f>SUM(K55:K84)</f>
        <v>0</v>
      </c>
      <c r="L54" s="232"/>
      <c r="M54" s="232">
        <f>SUM(M55:M84)</f>
        <v>0</v>
      </c>
      <c r="N54" s="232"/>
      <c r="O54" s="232">
        <f>SUM(O55:O84)</f>
        <v>0.22</v>
      </c>
      <c r="P54" s="232"/>
      <c r="Q54" s="232">
        <f>SUM(Q55:Q84)</f>
        <v>7.0000000000000007E-2</v>
      </c>
      <c r="R54" s="232"/>
      <c r="S54" s="232"/>
      <c r="T54" s="233"/>
      <c r="U54" s="227"/>
      <c r="V54" s="227">
        <f>SUM(V55:V84)</f>
        <v>23.459999999999997</v>
      </c>
      <c r="W54" s="227"/>
      <c r="X54" s="227"/>
      <c r="AG54" t="s">
        <v>94</v>
      </c>
    </row>
    <row r="55" spans="1:60" ht="20.399999999999999" outlineLevel="1">
      <c r="A55" s="234">
        <v>17</v>
      </c>
      <c r="B55" s="235" t="s">
        <v>164</v>
      </c>
      <c r="C55" s="253" t="s">
        <v>165</v>
      </c>
      <c r="D55" s="236" t="s">
        <v>97</v>
      </c>
      <c r="E55" s="237">
        <v>8</v>
      </c>
      <c r="F55" s="238"/>
      <c r="G55" s="239">
        <f>ROUND(E55*F55,2)</f>
        <v>0</v>
      </c>
      <c r="H55" s="238"/>
      <c r="I55" s="239">
        <f>ROUND(E55*H55,2)</f>
        <v>0</v>
      </c>
      <c r="J55" s="238"/>
      <c r="K55" s="239">
        <f>ROUND(E55*J55,2)</f>
        <v>0</v>
      </c>
      <c r="L55" s="239">
        <v>21</v>
      </c>
      <c r="M55" s="239">
        <f>G55*(1+L55/100)</f>
        <v>0</v>
      </c>
      <c r="N55" s="239">
        <v>0</v>
      </c>
      <c r="O55" s="239">
        <f>ROUND(E55*N55,2)</f>
        <v>0</v>
      </c>
      <c r="P55" s="239">
        <v>0</v>
      </c>
      <c r="Q55" s="239">
        <f>ROUND(E55*P55,2)</f>
        <v>0</v>
      </c>
      <c r="R55" s="239" t="s">
        <v>120</v>
      </c>
      <c r="S55" s="239" t="s">
        <v>99</v>
      </c>
      <c r="T55" s="240" t="s">
        <v>99</v>
      </c>
      <c r="U55" s="224">
        <v>0.26800000000000002</v>
      </c>
      <c r="V55" s="224">
        <f>ROUND(E55*U55,2)</f>
        <v>2.14</v>
      </c>
      <c r="W55" s="224"/>
      <c r="X55" s="224" t="s">
        <v>100</v>
      </c>
      <c r="Y55" s="215"/>
      <c r="Z55" s="215"/>
      <c r="AA55" s="215"/>
      <c r="AB55" s="215"/>
      <c r="AC55" s="215"/>
      <c r="AD55" s="215"/>
      <c r="AE55" s="215"/>
      <c r="AF55" s="215"/>
      <c r="AG55" s="215" t="s">
        <v>129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>
      <c r="A56" s="222"/>
      <c r="B56" s="223"/>
      <c r="C56" s="255" t="s">
        <v>166</v>
      </c>
      <c r="D56" s="225"/>
      <c r="E56" s="226">
        <v>8</v>
      </c>
      <c r="F56" s="224"/>
      <c r="G56" s="224"/>
      <c r="H56" s="224"/>
      <c r="I56" s="224"/>
      <c r="J56" s="224"/>
      <c r="K56" s="224"/>
      <c r="L56" s="224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4"/>
      <c r="Y56" s="215"/>
      <c r="Z56" s="215"/>
      <c r="AA56" s="215"/>
      <c r="AB56" s="215"/>
      <c r="AC56" s="215"/>
      <c r="AD56" s="215"/>
      <c r="AE56" s="215"/>
      <c r="AF56" s="215"/>
      <c r="AG56" s="215" t="s">
        <v>105</v>
      </c>
      <c r="AH56" s="215">
        <v>5</v>
      </c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>
      <c r="A57" s="234">
        <v>18</v>
      </c>
      <c r="B57" s="235" t="s">
        <v>167</v>
      </c>
      <c r="C57" s="253" t="s">
        <v>168</v>
      </c>
      <c r="D57" s="236" t="s">
        <v>169</v>
      </c>
      <c r="E57" s="237">
        <v>4.5599999999999996</v>
      </c>
      <c r="F57" s="238"/>
      <c r="G57" s="239">
        <f>ROUND(E57*F57,2)</f>
        <v>0</v>
      </c>
      <c r="H57" s="238"/>
      <c r="I57" s="239">
        <f>ROUND(E57*H57,2)</f>
        <v>0</v>
      </c>
      <c r="J57" s="238"/>
      <c r="K57" s="239">
        <f>ROUND(E57*J57,2)</f>
        <v>0</v>
      </c>
      <c r="L57" s="239">
        <v>21</v>
      </c>
      <c r="M57" s="239">
        <f>G57*(1+L57/100)</f>
        <v>0</v>
      </c>
      <c r="N57" s="239">
        <v>0</v>
      </c>
      <c r="O57" s="239">
        <f>ROUND(E57*N57,2)</f>
        <v>0</v>
      </c>
      <c r="P57" s="239">
        <v>1.057E-2</v>
      </c>
      <c r="Q57" s="239">
        <f>ROUND(E57*P57,2)</f>
        <v>0.05</v>
      </c>
      <c r="R57" s="239" t="s">
        <v>120</v>
      </c>
      <c r="S57" s="239" t="s">
        <v>99</v>
      </c>
      <c r="T57" s="240" t="s">
        <v>99</v>
      </c>
      <c r="U57" s="224">
        <v>8.2000000000000003E-2</v>
      </c>
      <c r="V57" s="224">
        <f>ROUND(E57*U57,2)</f>
        <v>0.37</v>
      </c>
      <c r="W57" s="224"/>
      <c r="X57" s="224" t="s">
        <v>100</v>
      </c>
      <c r="Y57" s="215"/>
      <c r="Z57" s="215"/>
      <c r="AA57" s="215"/>
      <c r="AB57" s="215"/>
      <c r="AC57" s="215"/>
      <c r="AD57" s="215"/>
      <c r="AE57" s="215"/>
      <c r="AF57" s="215"/>
      <c r="AG57" s="215" t="s">
        <v>101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>
      <c r="A58" s="222"/>
      <c r="B58" s="223"/>
      <c r="C58" s="255" t="s">
        <v>170</v>
      </c>
      <c r="D58" s="225"/>
      <c r="E58" s="226">
        <v>4.5599999999999996</v>
      </c>
      <c r="F58" s="224"/>
      <c r="G58" s="224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15"/>
      <c r="Z58" s="215"/>
      <c r="AA58" s="215"/>
      <c r="AB58" s="215"/>
      <c r="AC58" s="215"/>
      <c r="AD58" s="215"/>
      <c r="AE58" s="215"/>
      <c r="AF58" s="215"/>
      <c r="AG58" s="215" t="s">
        <v>105</v>
      </c>
      <c r="AH58" s="215">
        <v>0</v>
      </c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ht="30.6" outlineLevel="1">
      <c r="A59" s="242">
        <v>19</v>
      </c>
      <c r="B59" s="243" t="s">
        <v>171</v>
      </c>
      <c r="C59" s="256" t="s">
        <v>172</v>
      </c>
      <c r="D59" s="244" t="s">
        <v>97</v>
      </c>
      <c r="E59" s="245">
        <v>3</v>
      </c>
      <c r="F59" s="246"/>
      <c r="G59" s="247">
        <f>ROUND(E59*F59,2)</f>
        <v>0</v>
      </c>
      <c r="H59" s="246"/>
      <c r="I59" s="247">
        <f>ROUND(E59*H59,2)</f>
        <v>0</v>
      </c>
      <c r="J59" s="246"/>
      <c r="K59" s="247">
        <f>ROUND(E59*J59,2)</f>
        <v>0</v>
      </c>
      <c r="L59" s="247">
        <v>21</v>
      </c>
      <c r="M59" s="247">
        <f>G59*(1+L59/100)</f>
        <v>0</v>
      </c>
      <c r="N59" s="247">
        <v>1.2200000000000001E-2</v>
      </c>
      <c r="O59" s="247">
        <f>ROUND(E59*N59,2)</f>
        <v>0.04</v>
      </c>
      <c r="P59" s="247">
        <v>0</v>
      </c>
      <c r="Q59" s="247">
        <f>ROUND(E59*P59,2)</f>
        <v>0</v>
      </c>
      <c r="R59" s="247" t="s">
        <v>120</v>
      </c>
      <c r="S59" s="247" t="s">
        <v>99</v>
      </c>
      <c r="T59" s="248" t="s">
        <v>99</v>
      </c>
      <c r="U59" s="224">
        <v>0.91300000000000003</v>
      </c>
      <c r="V59" s="224">
        <f>ROUND(E59*U59,2)</f>
        <v>2.74</v>
      </c>
      <c r="W59" s="224"/>
      <c r="X59" s="224" t="s">
        <v>100</v>
      </c>
      <c r="Y59" s="215"/>
      <c r="Z59" s="215"/>
      <c r="AA59" s="215"/>
      <c r="AB59" s="215"/>
      <c r="AC59" s="215"/>
      <c r="AD59" s="215"/>
      <c r="AE59" s="215"/>
      <c r="AF59" s="215"/>
      <c r="AG59" s="215" t="s">
        <v>101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ht="30.6" outlineLevel="1">
      <c r="A60" s="242">
        <v>20</v>
      </c>
      <c r="B60" s="243" t="s">
        <v>173</v>
      </c>
      <c r="C60" s="256" t="s">
        <v>174</v>
      </c>
      <c r="D60" s="244" t="s">
        <v>97</v>
      </c>
      <c r="E60" s="245">
        <v>1</v>
      </c>
      <c r="F60" s="246"/>
      <c r="G60" s="247">
        <f>ROUND(E60*F60,2)</f>
        <v>0</v>
      </c>
      <c r="H60" s="246"/>
      <c r="I60" s="247">
        <f>ROUND(E60*H60,2)</f>
        <v>0</v>
      </c>
      <c r="J60" s="246"/>
      <c r="K60" s="247">
        <f>ROUND(E60*J60,2)</f>
        <v>0</v>
      </c>
      <c r="L60" s="247">
        <v>21</v>
      </c>
      <c r="M60" s="247">
        <f>G60*(1+L60/100)</f>
        <v>0</v>
      </c>
      <c r="N60" s="247">
        <v>1.83E-2</v>
      </c>
      <c r="O60" s="247">
        <f>ROUND(E60*N60,2)</f>
        <v>0.02</v>
      </c>
      <c r="P60" s="247">
        <v>0</v>
      </c>
      <c r="Q60" s="247">
        <f>ROUND(E60*P60,2)</f>
        <v>0</v>
      </c>
      <c r="R60" s="247" t="s">
        <v>120</v>
      </c>
      <c r="S60" s="247" t="s">
        <v>99</v>
      </c>
      <c r="T60" s="248" t="s">
        <v>99</v>
      </c>
      <c r="U60" s="224">
        <v>0.93</v>
      </c>
      <c r="V60" s="224">
        <f>ROUND(E60*U60,2)</f>
        <v>0.93</v>
      </c>
      <c r="W60" s="224"/>
      <c r="X60" s="224" t="s">
        <v>100</v>
      </c>
      <c r="Y60" s="215"/>
      <c r="Z60" s="215"/>
      <c r="AA60" s="215"/>
      <c r="AB60" s="215"/>
      <c r="AC60" s="215"/>
      <c r="AD60" s="215"/>
      <c r="AE60" s="215"/>
      <c r="AF60" s="215"/>
      <c r="AG60" s="215" t="s">
        <v>101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ht="30.6" outlineLevel="1">
      <c r="A61" s="242">
        <v>21</v>
      </c>
      <c r="B61" s="243" t="s">
        <v>175</v>
      </c>
      <c r="C61" s="256" t="s">
        <v>176</v>
      </c>
      <c r="D61" s="244" t="s">
        <v>97</v>
      </c>
      <c r="E61" s="245">
        <v>1</v>
      </c>
      <c r="F61" s="246"/>
      <c r="G61" s="247">
        <f>ROUND(E61*F61,2)</f>
        <v>0</v>
      </c>
      <c r="H61" s="246"/>
      <c r="I61" s="247">
        <f>ROUND(E61*H61,2)</f>
        <v>0</v>
      </c>
      <c r="J61" s="246"/>
      <c r="K61" s="247">
        <f>ROUND(E61*J61,2)</f>
        <v>0</v>
      </c>
      <c r="L61" s="247">
        <v>21</v>
      </c>
      <c r="M61" s="247">
        <f>G61*(1+L61/100)</f>
        <v>0</v>
      </c>
      <c r="N61" s="247">
        <v>2.7449999999999999E-2</v>
      </c>
      <c r="O61" s="247">
        <f>ROUND(E61*N61,2)</f>
        <v>0.03</v>
      </c>
      <c r="P61" s="247">
        <v>0</v>
      </c>
      <c r="Q61" s="247">
        <f>ROUND(E61*P61,2)</f>
        <v>0</v>
      </c>
      <c r="R61" s="247" t="s">
        <v>120</v>
      </c>
      <c r="S61" s="247" t="s">
        <v>99</v>
      </c>
      <c r="T61" s="248" t="s">
        <v>99</v>
      </c>
      <c r="U61" s="224">
        <v>0.95</v>
      </c>
      <c r="V61" s="224">
        <f>ROUND(E61*U61,2)</f>
        <v>0.95</v>
      </c>
      <c r="W61" s="224"/>
      <c r="X61" s="224" t="s">
        <v>100</v>
      </c>
      <c r="Y61" s="215"/>
      <c r="Z61" s="215"/>
      <c r="AA61" s="215"/>
      <c r="AB61" s="215"/>
      <c r="AC61" s="215"/>
      <c r="AD61" s="215"/>
      <c r="AE61" s="215"/>
      <c r="AF61" s="215"/>
      <c r="AG61" s="215" t="s">
        <v>101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ht="30.6" outlineLevel="1">
      <c r="A62" s="242">
        <v>22</v>
      </c>
      <c r="B62" s="243" t="s">
        <v>177</v>
      </c>
      <c r="C62" s="256" t="s">
        <v>178</v>
      </c>
      <c r="D62" s="244" t="s">
        <v>97</v>
      </c>
      <c r="E62" s="245">
        <v>1</v>
      </c>
      <c r="F62" s="246"/>
      <c r="G62" s="247">
        <f>ROUND(E62*F62,2)</f>
        <v>0</v>
      </c>
      <c r="H62" s="246"/>
      <c r="I62" s="247">
        <f>ROUND(E62*H62,2)</f>
        <v>0</v>
      </c>
      <c r="J62" s="246"/>
      <c r="K62" s="247">
        <f>ROUND(E62*J62,2)</f>
        <v>0</v>
      </c>
      <c r="L62" s="247">
        <v>21</v>
      </c>
      <c r="M62" s="247">
        <f>G62*(1+L62/100)</f>
        <v>0</v>
      </c>
      <c r="N62" s="247">
        <v>3.6600000000000001E-2</v>
      </c>
      <c r="O62" s="247">
        <f>ROUND(E62*N62,2)</f>
        <v>0.04</v>
      </c>
      <c r="P62" s="247">
        <v>0</v>
      </c>
      <c r="Q62" s="247">
        <f>ROUND(E62*P62,2)</f>
        <v>0</v>
      </c>
      <c r="R62" s="247" t="s">
        <v>120</v>
      </c>
      <c r="S62" s="247" t="s">
        <v>99</v>
      </c>
      <c r="T62" s="248" t="s">
        <v>99</v>
      </c>
      <c r="U62" s="224">
        <v>1</v>
      </c>
      <c r="V62" s="224">
        <f>ROUND(E62*U62,2)</f>
        <v>1</v>
      </c>
      <c r="W62" s="224"/>
      <c r="X62" s="224" t="s">
        <v>100</v>
      </c>
      <c r="Y62" s="215"/>
      <c r="Z62" s="215"/>
      <c r="AA62" s="215"/>
      <c r="AB62" s="215"/>
      <c r="AC62" s="215"/>
      <c r="AD62" s="215"/>
      <c r="AE62" s="215"/>
      <c r="AF62" s="215"/>
      <c r="AG62" s="215" t="s">
        <v>101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ht="30.6" outlineLevel="1">
      <c r="A63" s="242">
        <v>23</v>
      </c>
      <c r="B63" s="243" t="s">
        <v>179</v>
      </c>
      <c r="C63" s="256" t="s">
        <v>180</v>
      </c>
      <c r="D63" s="244" t="s">
        <v>97</v>
      </c>
      <c r="E63" s="245">
        <v>2</v>
      </c>
      <c r="F63" s="246"/>
      <c r="G63" s="247">
        <f>ROUND(E63*F63,2)</f>
        <v>0</v>
      </c>
      <c r="H63" s="246"/>
      <c r="I63" s="247">
        <f>ROUND(E63*H63,2)</f>
        <v>0</v>
      </c>
      <c r="J63" s="246"/>
      <c r="K63" s="247">
        <f>ROUND(E63*J63,2)</f>
        <v>0</v>
      </c>
      <c r="L63" s="247">
        <v>21</v>
      </c>
      <c r="M63" s="247">
        <f>G63*(1+L63/100)</f>
        <v>0</v>
      </c>
      <c r="N63" s="247">
        <v>4.2700000000000002E-2</v>
      </c>
      <c r="O63" s="247">
        <f>ROUND(E63*N63,2)</f>
        <v>0.09</v>
      </c>
      <c r="P63" s="247">
        <v>0</v>
      </c>
      <c r="Q63" s="247">
        <f>ROUND(E63*P63,2)</f>
        <v>0</v>
      </c>
      <c r="R63" s="247" t="s">
        <v>120</v>
      </c>
      <c r="S63" s="247" t="s">
        <v>99</v>
      </c>
      <c r="T63" s="248" t="s">
        <v>99</v>
      </c>
      <c r="U63" s="224">
        <v>1.008</v>
      </c>
      <c r="V63" s="224">
        <f>ROUND(E63*U63,2)</f>
        <v>2.02</v>
      </c>
      <c r="W63" s="224"/>
      <c r="X63" s="224" t="s">
        <v>100</v>
      </c>
      <c r="Y63" s="215"/>
      <c r="Z63" s="215"/>
      <c r="AA63" s="215"/>
      <c r="AB63" s="215"/>
      <c r="AC63" s="215"/>
      <c r="AD63" s="215"/>
      <c r="AE63" s="215"/>
      <c r="AF63" s="215"/>
      <c r="AG63" s="215" t="s">
        <v>101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>
      <c r="A64" s="234">
        <v>24</v>
      </c>
      <c r="B64" s="235" t="s">
        <v>181</v>
      </c>
      <c r="C64" s="253" t="s">
        <v>182</v>
      </c>
      <c r="D64" s="236" t="s">
        <v>97</v>
      </c>
      <c r="E64" s="237">
        <v>8</v>
      </c>
      <c r="F64" s="238"/>
      <c r="G64" s="239">
        <f>ROUND(E64*F64,2)</f>
        <v>0</v>
      </c>
      <c r="H64" s="238"/>
      <c r="I64" s="239">
        <f>ROUND(E64*H64,2)</f>
        <v>0</v>
      </c>
      <c r="J64" s="238"/>
      <c r="K64" s="239">
        <f>ROUND(E64*J64,2)</f>
        <v>0</v>
      </c>
      <c r="L64" s="239">
        <v>21</v>
      </c>
      <c r="M64" s="239">
        <f>G64*(1+L64/100)</f>
        <v>0</v>
      </c>
      <c r="N64" s="239">
        <v>0</v>
      </c>
      <c r="O64" s="239">
        <f>ROUND(E64*N64,2)</f>
        <v>0</v>
      </c>
      <c r="P64" s="239">
        <v>0</v>
      </c>
      <c r="Q64" s="239">
        <f>ROUND(E64*P64,2)</f>
        <v>0</v>
      </c>
      <c r="R64" s="239" t="s">
        <v>120</v>
      </c>
      <c r="S64" s="239" t="s">
        <v>99</v>
      </c>
      <c r="T64" s="240" t="s">
        <v>99</v>
      </c>
      <c r="U64" s="224">
        <v>0.61699999999999999</v>
      </c>
      <c r="V64" s="224">
        <f>ROUND(E64*U64,2)</f>
        <v>4.9400000000000004</v>
      </c>
      <c r="W64" s="224"/>
      <c r="X64" s="224" t="s">
        <v>100</v>
      </c>
      <c r="Y64" s="215"/>
      <c r="Z64" s="215"/>
      <c r="AA64" s="215"/>
      <c r="AB64" s="215"/>
      <c r="AC64" s="215"/>
      <c r="AD64" s="215"/>
      <c r="AE64" s="215"/>
      <c r="AF64" s="215"/>
      <c r="AG64" s="215" t="s">
        <v>129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>
      <c r="A65" s="222"/>
      <c r="B65" s="223"/>
      <c r="C65" s="255" t="s">
        <v>155</v>
      </c>
      <c r="D65" s="225"/>
      <c r="E65" s="226">
        <v>3</v>
      </c>
      <c r="F65" s="224"/>
      <c r="G65" s="224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24"/>
      <c r="Y65" s="215"/>
      <c r="Z65" s="215"/>
      <c r="AA65" s="215"/>
      <c r="AB65" s="215"/>
      <c r="AC65" s="215"/>
      <c r="AD65" s="215"/>
      <c r="AE65" s="215"/>
      <c r="AF65" s="215"/>
      <c r="AG65" s="215" t="s">
        <v>105</v>
      </c>
      <c r="AH65" s="215">
        <v>5</v>
      </c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>
      <c r="A66" s="222"/>
      <c r="B66" s="223"/>
      <c r="C66" s="255" t="s">
        <v>156</v>
      </c>
      <c r="D66" s="225"/>
      <c r="E66" s="226">
        <v>1</v>
      </c>
      <c r="F66" s="224"/>
      <c r="G66" s="224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224"/>
      <c r="T66" s="224"/>
      <c r="U66" s="224"/>
      <c r="V66" s="224"/>
      <c r="W66" s="224"/>
      <c r="X66" s="224"/>
      <c r="Y66" s="215"/>
      <c r="Z66" s="215"/>
      <c r="AA66" s="215"/>
      <c r="AB66" s="215"/>
      <c r="AC66" s="215"/>
      <c r="AD66" s="215"/>
      <c r="AE66" s="215"/>
      <c r="AF66" s="215"/>
      <c r="AG66" s="215" t="s">
        <v>105</v>
      </c>
      <c r="AH66" s="215">
        <v>5</v>
      </c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>
      <c r="A67" s="222"/>
      <c r="B67" s="223"/>
      <c r="C67" s="255" t="s">
        <v>157</v>
      </c>
      <c r="D67" s="225"/>
      <c r="E67" s="226">
        <v>1</v>
      </c>
      <c r="F67" s="224"/>
      <c r="G67" s="224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24"/>
      <c r="T67" s="224"/>
      <c r="U67" s="224"/>
      <c r="V67" s="224"/>
      <c r="W67" s="224"/>
      <c r="X67" s="224"/>
      <c r="Y67" s="215"/>
      <c r="Z67" s="215"/>
      <c r="AA67" s="215"/>
      <c r="AB67" s="215"/>
      <c r="AC67" s="215"/>
      <c r="AD67" s="215"/>
      <c r="AE67" s="215"/>
      <c r="AF67" s="215"/>
      <c r="AG67" s="215" t="s">
        <v>105</v>
      </c>
      <c r="AH67" s="215">
        <v>5</v>
      </c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>
      <c r="A68" s="222"/>
      <c r="B68" s="223"/>
      <c r="C68" s="255" t="s">
        <v>158</v>
      </c>
      <c r="D68" s="225"/>
      <c r="E68" s="226">
        <v>1</v>
      </c>
      <c r="F68" s="224"/>
      <c r="G68" s="224"/>
      <c r="H68" s="224"/>
      <c r="I68" s="224"/>
      <c r="J68" s="224"/>
      <c r="K68" s="224"/>
      <c r="L68" s="224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24"/>
      <c r="Y68" s="215"/>
      <c r="Z68" s="215"/>
      <c r="AA68" s="215"/>
      <c r="AB68" s="215"/>
      <c r="AC68" s="215"/>
      <c r="AD68" s="215"/>
      <c r="AE68" s="215"/>
      <c r="AF68" s="215"/>
      <c r="AG68" s="215" t="s">
        <v>105</v>
      </c>
      <c r="AH68" s="215">
        <v>5</v>
      </c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>
      <c r="A69" s="222"/>
      <c r="B69" s="223"/>
      <c r="C69" s="255" t="s">
        <v>159</v>
      </c>
      <c r="D69" s="225"/>
      <c r="E69" s="226">
        <v>2</v>
      </c>
      <c r="F69" s="224"/>
      <c r="G69" s="224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215"/>
      <c r="Z69" s="215"/>
      <c r="AA69" s="215"/>
      <c r="AB69" s="215"/>
      <c r="AC69" s="215"/>
      <c r="AD69" s="215"/>
      <c r="AE69" s="215"/>
      <c r="AF69" s="215"/>
      <c r="AG69" s="215" t="s">
        <v>105</v>
      </c>
      <c r="AH69" s="215">
        <v>5</v>
      </c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ht="20.399999999999999" outlineLevel="1">
      <c r="A70" s="234">
        <v>25</v>
      </c>
      <c r="B70" s="235" t="s">
        <v>183</v>
      </c>
      <c r="C70" s="253" t="s">
        <v>184</v>
      </c>
      <c r="D70" s="236" t="s">
        <v>97</v>
      </c>
      <c r="E70" s="237">
        <v>8</v>
      </c>
      <c r="F70" s="238"/>
      <c r="G70" s="239">
        <f>ROUND(E70*F70,2)</f>
        <v>0</v>
      </c>
      <c r="H70" s="238"/>
      <c r="I70" s="239">
        <f>ROUND(E70*H70,2)</f>
        <v>0</v>
      </c>
      <c r="J70" s="238"/>
      <c r="K70" s="239">
        <f>ROUND(E70*J70,2)</f>
        <v>0</v>
      </c>
      <c r="L70" s="239">
        <v>21</v>
      </c>
      <c r="M70" s="239">
        <f>G70*(1+L70/100)</f>
        <v>0</v>
      </c>
      <c r="N70" s="239">
        <v>0</v>
      </c>
      <c r="O70" s="239">
        <f>ROUND(E70*N70,2)</f>
        <v>0</v>
      </c>
      <c r="P70" s="239">
        <v>0</v>
      </c>
      <c r="Q70" s="239">
        <f>ROUND(E70*P70,2)</f>
        <v>0</v>
      </c>
      <c r="R70" s="239" t="s">
        <v>120</v>
      </c>
      <c r="S70" s="239" t="s">
        <v>99</v>
      </c>
      <c r="T70" s="240" t="s">
        <v>99</v>
      </c>
      <c r="U70" s="224">
        <v>0.06</v>
      </c>
      <c r="V70" s="224">
        <f>ROUND(E70*U70,2)</f>
        <v>0.48</v>
      </c>
      <c r="W70" s="224"/>
      <c r="X70" s="224" t="s">
        <v>100</v>
      </c>
      <c r="Y70" s="215"/>
      <c r="Z70" s="215"/>
      <c r="AA70" s="215"/>
      <c r="AB70" s="215"/>
      <c r="AC70" s="215"/>
      <c r="AD70" s="215"/>
      <c r="AE70" s="215"/>
      <c r="AF70" s="215"/>
      <c r="AG70" s="215" t="s">
        <v>101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>
      <c r="A71" s="222"/>
      <c r="B71" s="223"/>
      <c r="C71" s="255" t="s">
        <v>155</v>
      </c>
      <c r="D71" s="225"/>
      <c r="E71" s="226">
        <v>3</v>
      </c>
      <c r="F71" s="224"/>
      <c r="G71" s="224"/>
      <c r="H71" s="224"/>
      <c r="I71" s="224"/>
      <c r="J71" s="224"/>
      <c r="K71" s="224"/>
      <c r="L71" s="224"/>
      <c r="M71" s="224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24"/>
      <c r="Y71" s="215"/>
      <c r="Z71" s="215"/>
      <c r="AA71" s="215"/>
      <c r="AB71" s="215"/>
      <c r="AC71" s="215"/>
      <c r="AD71" s="215"/>
      <c r="AE71" s="215"/>
      <c r="AF71" s="215"/>
      <c r="AG71" s="215" t="s">
        <v>105</v>
      </c>
      <c r="AH71" s="215">
        <v>5</v>
      </c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>
      <c r="A72" s="222"/>
      <c r="B72" s="223"/>
      <c r="C72" s="255" t="s">
        <v>156</v>
      </c>
      <c r="D72" s="225"/>
      <c r="E72" s="226">
        <v>1</v>
      </c>
      <c r="F72" s="224"/>
      <c r="G72" s="224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24"/>
      <c r="Y72" s="215"/>
      <c r="Z72" s="215"/>
      <c r="AA72" s="215"/>
      <c r="AB72" s="215"/>
      <c r="AC72" s="215"/>
      <c r="AD72" s="215"/>
      <c r="AE72" s="215"/>
      <c r="AF72" s="215"/>
      <c r="AG72" s="215" t="s">
        <v>105</v>
      </c>
      <c r="AH72" s="215">
        <v>5</v>
      </c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>
      <c r="A73" s="222"/>
      <c r="B73" s="223"/>
      <c r="C73" s="255" t="s">
        <v>157</v>
      </c>
      <c r="D73" s="225"/>
      <c r="E73" s="226">
        <v>1</v>
      </c>
      <c r="F73" s="224"/>
      <c r="G73" s="224"/>
      <c r="H73" s="224"/>
      <c r="I73" s="224"/>
      <c r="J73" s="224"/>
      <c r="K73" s="224"/>
      <c r="L73" s="224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24"/>
      <c r="Y73" s="215"/>
      <c r="Z73" s="215"/>
      <c r="AA73" s="215"/>
      <c r="AB73" s="215"/>
      <c r="AC73" s="215"/>
      <c r="AD73" s="215"/>
      <c r="AE73" s="215"/>
      <c r="AF73" s="215"/>
      <c r="AG73" s="215" t="s">
        <v>105</v>
      </c>
      <c r="AH73" s="215">
        <v>5</v>
      </c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>
      <c r="A74" s="222"/>
      <c r="B74" s="223"/>
      <c r="C74" s="255" t="s">
        <v>158</v>
      </c>
      <c r="D74" s="225"/>
      <c r="E74" s="226">
        <v>1</v>
      </c>
      <c r="F74" s="224"/>
      <c r="G74" s="224"/>
      <c r="H74" s="224"/>
      <c r="I74" s="224"/>
      <c r="J74" s="224"/>
      <c r="K74" s="224"/>
      <c r="L74" s="224"/>
      <c r="M74" s="224"/>
      <c r="N74" s="224"/>
      <c r="O74" s="224"/>
      <c r="P74" s="224"/>
      <c r="Q74" s="224"/>
      <c r="R74" s="224"/>
      <c r="S74" s="224"/>
      <c r="T74" s="224"/>
      <c r="U74" s="224"/>
      <c r="V74" s="224"/>
      <c r="W74" s="224"/>
      <c r="X74" s="224"/>
      <c r="Y74" s="215"/>
      <c r="Z74" s="215"/>
      <c r="AA74" s="215"/>
      <c r="AB74" s="215"/>
      <c r="AC74" s="215"/>
      <c r="AD74" s="215"/>
      <c r="AE74" s="215"/>
      <c r="AF74" s="215"/>
      <c r="AG74" s="215" t="s">
        <v>105</v>
      </c>
      <c r="AH74" s="215">
        <v>5</v>
      </c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>
      <c r="A75" s="222"/>
      <c r="B75" s="223"/>
      <c r="C75" s="255" t="s">
        <v>159</v>
      </c>
      <c r="D75" s="225"/>
      <c r="E75" s="226">
        <v>2</v>
      </c>
      <c r="F75" s="224"/>
      <c r="G75" s="224"/>
      <c r="H75" s="224"/>
      <c r="I75" s="224"/>
      <c r="J75" s="224"/>
      <c r="K75" s="224"/>
      <c r="L75" s="224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24"/>
      <c r="Y75" s="215"/>
      <c r="Z75" s="215"/>
      <c r="AA75" s="215"/>
      <c r="AB75" s="215"/>
      <c r="AC75" s="215"/>
      <c r="AD75" s="215"/>
      <c r="AE75" s="215"/>
      <c r="AF75" s="215"/>
      <c r="AG75" s="215" t="s">
        <v>105</v>
      </c>
      <c r="AH75" s="215">
        <v>5</v>
      </c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ht="30.6" outlineLevel="1">
      <c r="A76" s="234">
        <v>26</v>
      </c>
      <c r="B76" s="235" t="s">
        <v>185</v>
      </c>
      <c r="C76" s="253" t="s">
        <v>186</v>
      </c>
      <c r="D76" s="236" t="s">
        <v>169</v>
      </c>
      <c r="E76" s="237">
        <v>81.62</v>
      </c>
      <c r="F76" s="238"/>
      <c r="G76" s="239">
        <f>ROUND(E76*F76,2)</f>
        <v>0</v>
      </c>
      <c r="H76" s="238"/>
      <c r="I76" s="239">
        <f>ROUND(E76*H76,2)</f>
        <v>0</v>
      </c>
      <c r="J76" s="238"/>
      <c r="K76" s="239">
        <f>ROUND(E76*J76,2)</f>
        <v>0</v>
      </c>
      <c r="L76" s="239">
        <v>21</v>
      </c>
      <c r="M76" s="239">
        <f>G76*(1+L76/100)</f>
        <v>0</v>
      </c>
      <c r="N76" s="239">
        <v>0</v>
      </c>
      <c r="O76" s="239">
        <f>ROUND(E76*N76,2)</f>
        <v>0</v>
      </c>
      <c r="P76" s="239">
        <v>0</v>
      </c>
      <c r="Q76" s="239">
        <f>ROUND(E76*P76,2)</f>
        <v>0</v>
      </c>
      <c r="R76" s="239" t="s">
        <v>120</v>
      </c>
      <c r="S76" s="239" t="s">
        <v>99</v>
      </c>
      <c r="T76" s="240" t="s">
        <v>99</v>
      </c>
      <c r="U76" s="224">
        <v>3.1E-2</v>
      </c>
      <c r="V76" s="224">
        <f>ROUND(E76*U76,2)</f>
        <v>2.5299999999999998</v>
      </c>
      <c r="W76" s="224"/>
      <c r="X76" s="224" t="s">
        <v>100</v>
      </c>
      <c r="Y76" s="215"/>
      <c r="Z76" s="215"/>
      <c r="AA76" s="215"/>
      <c r="AB76" s="215"/>
      <c r="AC76" s="215"/>
      <c r="AD76" s="215"/>
      <c r="AE76" s="215"/>
      <c r="AF76" s="215"/>
      <c r="AG76" s="215" t="s">
        <v>101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>
      <c r="A77" s="222"/>
      <c r="B77" s="223"/>
      <c r="C77" s="255" t="s">
        <v>187</v>
      </c>
      <c r="D77" s="225"/>
      <c r="E77" s="226">
        <v>81.62</v>
      </c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24"/>
      <c r="T77" s="224"/>
      <c r="U77" s="224"/>
      <c r="V77" s="224"/>
      <c r="W77" s="224"/>
      <c r="X77" s="224"/>
      <c r="Y77" s="215"/>
      <c r="Z77" s="215"/>
      <c r="AA77" s="215"/>
      <c r="AB77" s="215"/>
      <c r="AC77" s="215"/>
      <c r="AD77" s="215"/>
      <c r="AE77" s="215"/>
      <c r="AF77" s="215"/>
      <c r="AG77" s="215" t="s">
        <v>105</v>
      </c>
      <c r="AH77" s="215">
        <v>5</v>
      </c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>
      <c r="A78" s="234">
        <v>27</v>
      </c>
      <c r="B78" s="235" t="s">
        <v>188</v>
      </c>
      <c r="C78" s="253" t="s">
        <v>189</v>
      </c>
      <c r="D78" s="236" t="s">
        <v>97</v>
      </c>
      <c r="E78" s="237">
        <v>24</v>
      </c>
      <c r="F78" s="238"/>
      <c r="G78" s="239">
        <f>ROUND(E78*F78,2)</f>
        <v>0</v>
      </c>
      <c r="H78" s="238"/>
      <c r="I78" s="239">
        <f>ROUND(E78*H78,2)</f>
        <v>0</v>
      </c>
      <c r="J78" s="238"/>
      <c r="K78" s="239">
        <f>ROUND(E78*J78,2)</f>
        <v>0</v>
      </c>
      <c r="L78" s="239">
        <v>21</v>
      </c>
      <c r="M78" s="239">
        <f>G78*(1+L78/100)</f>
        <v>0</v>
      </c>
      <c r="N78" s="239">
        <v>1.0000000000000001E-5</v>
      </c>
      <c r="O78" s="239">
        <f>ROUND(E78*N78,2)</f>
        <v>0</v>
      </c>
      <c r="P78" s="239">
        <v>7.5000000000000002E-4</v>
      </c>
      <c r="Q78" s="239">
        <f>ROUND(E78*P78,2)</f>
        <v>0.02</v>
      </c>
      <c r="R78" s="239" t="s">
        <v>120</v>
      </c>
      <c r="S78" s="239" t="s">
        <v>99</v>
      </c>
      <c r="T78" s="240" t="s">
        <v>99</v>
      </c>
      <c r="U78" s="224">
        <v>0.03</v>
      </c>
      <c r="V78" s="224">
        <f>ROUND(E78*U78,2)</f>
        <v>0.72</v>
      </c>
      <c r="W78" s="224"/>
      <c r="X78" s="224" t="s">
        <v>100</v>
      </c>
      <c r="Y78" s="215"/>
      <c r="Z78" s="215"/>
      <c r="AA78" s="215"/>
      <c r="AB78" s="215"/>
      <c r="AC78" s="215"/>
      <c r="AD78" s="215"/>
      <c r="AE78" s="215"/>
      <c r="AF78" s="215"/>
      <c r="AG78" s="215" t="s">
        <v>101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>
      <c r="A79" s="222"/>
      <c r="B79" s="223"/>
      <c r="C79" s="254" t="s">
        <v>190</v>
      </c>
      <c r="D79" s="241"/>
      <c r="E79" s="241"/>
      <c r="F79" s="241"/>
      <c r="G79" s="241"/>
      <c r="H79" s="224"/>
      <c r="I79" s="224"/>
      <c r="J79" s="224"/>
      <c r="K79" s="224"/>
      <c r="L79" s="224"/>
      <c r="M79" s="224"/>
      <c r="N79" s="224"/>
      <c r="O79" s="224"/>
      <c r="P79" s="224"/>
      <c r="Q79" s="224"/>
      <c r="R79" s="224"/>
      <c r="S79" s="224"/>
      <c r="T79" s="224"/>
      <c r="U79" s="224"/>
      <c r="V79" s="224"/>
      <c r="W79" s="224"/>
      <c r="X79" s="224"/>
      <c r="Y79" s="215"/>
      <c r="Z79" s="215"/>
      <c r="AA79" s="215"/>
      <c r="AB79" s="215"/>
      <c r="AC79" s="215"/>
      <c r="AD79" s="215"/>
      <c r="AE79" s="215"/>
      <c r="AF79" s="215"/>
      <c r="AG79" s="215" t="s">
        <v>103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>
      <c r="A80" s="222"/>
      <c r="B80" s="223"/>
      <c r="C80" s="255" t="s">
        <v>191</v>
      </c>
      <c r="D80" s="225"/>
      <c r="E80" s="226">
        <v>24</v>
      </c>
      <c r="F80" s="224"/>
      <c r="G80" s="224"/>
      <c r="H80" s="224"/>
      <c r="I80" s="224"/>
      <c r="J80" s="224"/>
      <c r="K80" s="224"/>
      <c r="L80" s="224"/>
      <c r="M80" s="224"/>
      <c r="N80" s="224"/>
      <c r="O80" s="224"/>
      <c r="P80" s="224"/>
      <c r="Q80" s="224"/>
      <c r="R80" s="224"/>
      <c r="S80" s="224"/>
      <c r="T80" s="224"/>
      <c r="U80" s="224"/>
      <c r="V80" s="224"/>
      <c r="W80" s="224"/>
      <c r="X80" s="224"/>
      <c r="Y80" s="215"/>
      <c r="Z80" s="215"/>
      <c r="AA80" s="215"/>
      <c r="AB80" s="215"/>
      <c r="AC80" s="215"/>
      <c r="AD80" s="215"/>
      <c r="AE80" s="215"/>
      <c r="AF80" s="215"/>
      <c r="AG80" s="215" t="s">
        <v>105</v>
      </c>
      <c r="AH80" s="215">
        <v>0</v>
      </c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>
      <c r="A81" s="234">
        <v>28</v>
      </c>
      <c r="B81" s="235" t="s">
        <v>192</v>
      </c>
      <c r="C81" s="253" t="s">
        <v>193</v>
      </c>
      <c r="D81" s="236" t="s">
        <v>169</v>
      </c>
      <c r="E81" s="237">
        <v>81.62</v>
      </c>
      <c r="F81" s="238"/>
      <c r="G81" s="239">
        <f>ROUND(E81*F81,2)</f>
        <v>0</v>
      </c>
      <c r="H81" s="238"/>
      <c r="I81" s="239">
        <f>ROUND(E81*H81,2)</f>
        <v>0</v>
      </c>
      <c r="J81" s="238"/>
      <c r="K81" s="239">
        <f>ROUND(E81*J81,2)</f>
        <v>0</v>
      </c>
      <c r="L81" s="239">
        <v>21</v>
      </c>
      <c r="M81" s="239">
        <f>G81*(1+L81/100)</f>
        <v>0</v>
      </c>
      <c r="N81" s="239">
        <v>0</v>
      </c>
      <c r="O81" s="239">
        <f>ROUND(E81*N81,2)</f>
        <v>0</v>
      </c>
      <c r="P81" s="239">
        <v>0</v>
      </c>
      <c r="Q81" s="239">
        <f>ROUND(E81*P81,2)</f>
        <v>0</v>
      </c>
      <c r="R81" s="239" t="s">
        <v>120</v>
      </c>
      <c r="S81" s="239" t="s">
        <v>99</v>
      </c>
      <c r="T81" s="240" t="s">
        <v>99</v>
      </c>
      <c r="U81" s="224">
        <v>0.05</v>
      </c>
      <c r="V81" s="224">
        <f>ROUND(E81*U81,2)</f>
        <v>4.08</v>
      </c>
      <c r="W81" s="224"/>
      <c r="X81" s="224" t="s">
        <v>100</v>
      </c>
      <c r="Y81" s="215"/>
      <c r="Z81" s="215"/>
      <c r="AA81" s="215"/>
      <c r="AB81" s="215"/>
      <c r="AC81" s="215"/>
      <c r="AD81" s="215"/>
      <c r="AE81" s="215"/>
      <c r="AF81" s="215"/>
      <c r="AG81" s="215" t="s">
        <v>101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>
      <c r="A82" s="222"/>
      <c r="B82" s="223"/>
      <c r="C82" s="254" t="s">
        <v>194</v>
      </c>
      <c r="D82" s="241"/>
      <c r="E82" s="241"/>
      <c r="F82" s="241"/>
      <c r="G82" s="241"/>
      <c r="H82" s="224"/>
      <c r="I82" s="224"/>
      <c r="J82" s="224"/>
      <c r="K82" s="224"/>
      <c r="L82" s="224"/>
      <c r="M82" s="224"/>
      <c r="N82" s="224"/>
      <c r="O82" s="224"/>
      <c r="P82" s="224"/>
      <c r="Q82" s="224"/>
      <c r="R82" s="224"/>
      <c r="S82" s="224"/>
      <c r="T82" s="224"/>
      <c r="U82" s="224"/>
      <c r="V82" s="224"/>
      <c r="W82" s="224"/>
      <c r="X82" s="224"/>
      <c r="Y82" s="215"/>
      <c r="Z82" s="215"/>
      <c r="AA82" s="215"/>
      <c r="AB82" s="215"/>
      <c r="AC82" s="215"/>
      <c r="AD82" s="215"/>
      <c r="AE82" s="215"/>
      <c r="AF82" s="215"/>
      <c r="AG82" s="215" t="s">
        <v>103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1">
      <c r="A83" s="222"/>
      <c r="B83" s="223"/>
      <c r="C83" s="255" t="s">
        <v>195</v>
      </c>
      <c r="D83" s="225"/>
      <c r="E83" s="226">
        <v>81.62</v>
      </c>
      <c r="F83" s="224"/>
      <c r="G83" s="224"/>
      <c r="H83" s="224"/>
      <c r="I83" s="224"/>
      <c r="J83" s="224"/>
      <c r="K83" s="224"/>
      <c r="L83" s="224"/>
      <c r="M83" s="224"/>
      <c r="N83" s="224"/>
      <c r="O83" s="224"/>
      <c r="P83" s="224"/>
      <c r="Q83" s="224"/>
      <c r="R83" s="224"/>
      <c r="S83" s="224"/>
      <c r="T83" s="224"/>
      <c r="U83" s="224"/>
      <c r="V83" s="224"/>
      <c r="W83" s="224"/>
      <c r="X83" s="224"/>
      <c r="Y83" s="215"/>
      <c r="Z83" s="215"/>
      <c r="AA83" s="215"/>
      <c r="AB83" s="215"/>
      <c r="AC83" s="215"/>
      <c r="AD83" s="215"/>
      <c r="AE83" s="215"/>
      <c r="AF83" s="215"/>
      <c r="AG83" s="215" t="s">
        <v>105</v>
      </c>
      <c r="AH83" s="215">
        <v>0</v>
      </c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>
      <c r="A84" s="242">
        <v>29</v>
      </c>
      <c r="B84" s="243" t="s">
        <v>196</v>
      </c>
      <c r="C84" s="256" t="s">
        <v>197</v>
      </c>
      <c r="D84" s="244" t="s">
        <v>147</v>
      </c>
      <c r="E84" s="245">
        <v>0.20458999999999999</v>
      </c>
      <c r="F84" s="246"/>
      <c r="G84" s="247">
        <f>ROUND(E84*F84,2)</f>
        <v>0</v>
      </c>
      <c r="H84" s="246"/>
      <c r="I84" s="247">
        <f>ROUND(E84*H84,2)</f>
        <v>0</v>
      </c>
      <c r="J84" s="246"/>
      <c r="K84" s="247">
        <f>ROUND(E84*J84,2)</f>
        <v>0</v>
      </c>
      <c r="L84" s="247">
        <v>21</v>
      </c>
      <c r="M84" s="247">
        <f>G84*(1+L84/100)</f>
        <v>0</v>
      </c>
      <c r="N84" s="247">
        <v>0</v>
      </c>
      <c r="O84" s="247">
        <f>ROUND(E84*N84,2)</f>
        <v>0</v>
      </c>
      <c r="P84" s="247">
        <v>0</v>
      </c>
      <c r="Q84" s="247">
        <f>ROUND(E84*P84,2)</f>
        <v>0</v>
      </c>
      <c r="R84" s="247" t="s">
        <v>120</v>
      </c>
      <c r="S84" s="247" t="s">
        <v>99</v>
      </c>
      <c r="T84" s="248" t="s">
        <v>99</v>
      </c>
      <c r="U84" s="224">
        <v>2.7389999999999999</v>
      </c>
      <c r="V84" s="224">
        <f>ROUND(E84*U84,2)</f>
        <v>0.56000000000000005</v>
      </c>
      <c r="W84" s="224"/>
      <c r="X84" s="224" t="s">
        <v>148</v>
      </c>
      <c r="Y84" s="215"/>
      <c r="Z84" s="215"/>
      <c r="AA84" s="215"/>
      <c r="AB84" s="215"/>
      <c r="AC84" s="215"/>
      <c r="AD84" s="215"/>
      <c r="AE84" s="215"/>
      <c r="AF84" s="215"/>
      <c r="AG84" s="215" t="s">
        <v>149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>
      <c r="A85" s="228" t="s">
        <v>93</v>
      </c>
      <c r="B85" s="229" t="s">
        <v>63</v>
      </c>
      <c r="C85" s="252" t="s">
        <v>64</v>
      </c>
      <c r="D85" s="230"/>
      <c r="E85" s="231"/>
      <c r="F85" s="232"/>
      <c r="G85" s="232">
        <f>SUMIF(AG86:AG89,"&lt;&gt;NOR",G86:G89)</f>
        <v>0</v>
      </c>
      <c r="H85" s="232"/>
      <c r="I85" s="232">
        <f>SUM(I86:I89)</f>
        <v>0</v>
      </c>
      <c r="J85" s="232"/>
      <c r="K85" s="232">
        <f>SUM(K86:K89)</f>
        <v>0</v>
      </c>
      <c r="L85" s="232"/>
      <c r="M85" s="232">
        <f>SUM(M86:M89)</f>
        <v>0</v>
      </c>
      <c r="N85" s="232"/>
      <c r="O85" s="232">
        <f>SUM(O86:O89)</f>
        <v>0</v>
      </c>
      <c r="P85" s="232"/>
      <c r="Q85" s="232">
        <f>SUM(Q86:Q89)</f>
        <v>0</v>
      </c>
      <c r="R85" s="232"/>
      <c r="S85" s="232"/>
      <c r="T85" s="233"/>
      <c r="U85" s="227"/>
      <c r="V85" s="227">
        <f>SUM(V86:V89)</f>
        <v>2.64</v>
      </c>
      <c r="W85" s="227"/>
      <c r="X85" s="227"/>
      <c r="AG85" t="s">
        <v>94</v>
      </c>
    </row>
    <row r="86" spans="1:60" ht="20.399999999999999" outlineLevel="1">
      <c r="A86" s="234">
        <v>30</v>
      </c>
      <c r="B86" s="235" t="s">
        <v>198</v>
      </c>
      <c r="C86" s="253" t="s">
        <v>199</v>
      </c>
      <c r="D86" s="236" t="s">
        <v>119</v>
      </c>
      <c r="E86" s="237">
        <v>22</v>
      </c>
      <c r="F86" s="238"/>
      <c r="G86" s="239">
        <f>ROUND(E86*F86,2)</f>
        <v>0</v>
      </c>
      <c r="H86" s="238"/>
      <c r="I86" s="239">
        <f>ROUND(E86*H86,2)</f>
        <v>0</v>
      </c>
      <c r="J86" s="238"/>
      <c r="K86" s="239">
        <f>ROUND(E86*J86,2)</f>
        <v>0</v>
      </c>
      <c r="L86" s="239">
        <v>21</v>
      </c>
      <c r="M86" s="239">
        <f>G86*(1+L86/100)</f>
        <v>0</v>
      </c>
      <c r="N86" s="239">
        <v>9.0000000000000006E-5</v>
      </c>
      <c r="O86" s="239">
        <f>ROUND(E86*N86,2)</f>
        <v>0</v>
      </c>
      <c r="P86" s="239">
        <v>0</v>
      </c>
      <c r="Q86" s="239">
        <f>ROUND(E86*P86,2)</f>
        <v>0</v>
      </c>
      <c r="R86" s="239" t="s">
        <v>200</v>
      </c>
      <c r="S86" s="239" t="s">
        <v>99</v>
      </c>
      <c r="T86" s="240" t="s">
        <v>99</v>
      </c>
      <c r="U86" s="224">
        <v>0.12</v>
      </c>
      <c r="V86" s="224">
        <f>ROUND(E86*U86,2)</f>
        <v>2.64</v>
      </c>
      <c r="W86" s="224"/>
      <c r="X86" s="224" t="s">
        <v>100</v>
      </c>
      <c r="Y86" s="215"/>
      <c r="Z86" s="215"/>
      <c r="AA86" s="215"/>
      <c r="AB86" s="215"/>
      <c r="AC86" s="215"/>
      <c r="AD86" s="215"/>
      <c r="AE86" s="215"/>
      <c r="AF86" s="215"/>
      <c r="AG86" s="215" t="s">
        <v>101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>
      <c r="A87" s="222"/>
      <c r="B87" s="223"/>
      <c r="C87" s="254" t="s">
        <v>201</v>
      </c>
      <c r="D87" s="241"/>
      <c r="E87" s="241"/>
      <c r="F87" s="241"/>
      <c r="G87" s="241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24"/>
      <c r="T87" s="224"/>
      <c r="U87" s="224"/>
      <c r="V87" s="224"/>
      <c r="W87" s="224"/>
      <c r="X87" s="224"/>
      <c r="Y87" s="215"/>
      <c r="Z87" s="215"/>
      <c r="AA87" s="215"/>
      <c r="AB87" s="215"/>
      <c r="AC87" s="215"/>
      <c r="AD87" s="215"/>
      <c r="AE87" s="215"/>
      <c r="AF87" s="215"/>
      <c r="AG87" s="215" t="s">
        <v>103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>
      <c r="A88" s="222"/>
      <c r="B88" s="223"/>
      <c r="C88" s="255" t="s">
        <v>139</v>
      </c>
      <c r="D88" s="225"/>
      <c r="E88" s="226">
        <v>20</v>
      </c>
      <c r="F88" s="224"/>
      <c r="G88" s="224"/>
      <c r="H88" s="224"/>
      <c r="I88" s="224"/>
      <c r="J88" s="224"/>
      <c r="K88" s="224"/>
      <c r="L88" s="224"/>
      <c r="M88" s="224"/>
      <c r="N88" s="224"/>
      <c r="O88" s="224"/>
      <c r="P88" s="224"/>
      <c r="Q88" s="224"/>
      <c r="R88" s="224"/>
      <c r="S88" s="224"/>
      <c r="T88" s="224"/>
      <c r="U88" s="224"/>
      <c r="V88" s="224"/>
      <c r="W88" s="224"/>
      <c r="X88" s="224"/>
      <c r="Y88" s="215"/>
      <c r="Z88" s="215"/>
      <c r="AA88" s="215"/>
      <c r="AB88" s="215"/>
      <c r="AC88" s="215"/>
      <c r="AD88" s="215"/>
      <c r="AE88" s="215"/>
      <c r="AF88" s="215"/>
      <c r="AG88" s="215" t="s">
        <v>105</v>
      </c>
      <c r="AH88" s="215">
        <v>5</v>
      </c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1">
      <c r="A89" s="222"/>
      <c r="B89" s="223"/>
      <c r="C89" s="255" t="s">
        <v>140</v>
      </c>
      <c r="D89" s="225"/>
      <c r="E89" s="226">
        <v>2</v>
      </c>
      <c r="F89" s="224"/>
      <c r="G89" s="224"/>
      <c r="H89" s="224"/>
      <c r="I89" s="224"/>
      <c r="J89" s="224"/>
      <c r="K89" s="224"/>
      <c r="L89" s="224"/>
      <c r="M89" s="224"/>
      <c r="N89" s="224"/>
      <c r="O89" s="224"/>
      <c r="P89" s="224"/>
      <c r="Q89" s="224"/>
      <c r="R89" s="224"/>
      <c r="S89" s="224"/>
      <c r="T89" s="224"/>
      <c r="U89" s="224"/>
      <c r="V89" s="224"/>
      <c r="W89" s="224"/>
      <c r="X89" s="224"/>
      <c r="Y89" s="215"/>
      <c r="Z89" s="215"/>
      <c r="AA89" s="215"/>
      <c r="AB89" s="215"/>
      <c r="AC89" s="215"/>
      <c r="AD89" s="215"/>
      <c r="AE89" s="215"/>
      <c r="AF89" s="215"/>
      <c r="AG89" s="215" t="s">
        <v>105</v>
      </c>
      <c r="AH89" s="215">
        <v>5</v>
      </c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>
      <c r="A90" s="3"/>
      <c r="B90" s="4"/>
      <c r="C90" s="259"/>
      <c r="D90" s="6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AE90">
        <v>15</v>
      </c>
      <c r="AF90">
        <v>21</v>
      </c>
      <c r="AG90" t="s">
        <v>80</v>
      </c>
    </row>
    <row r="91" spans="1:60">
      <c r="A91" s="218"/>
      <c r="B91" s="219" t="s">
        <v>29</v>
      </c>
      <c r="C91" s="260"/>
      <c r="D91" s="220"/>
      <c r="E91" s="221"/>
      <c r="F91" s="221"/>
      <c r="G91" s="251">
        <f>G8+G14+G38+G54+G85</f>
        <v>0</v>
      </c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AE91">
        <f>SUMIF(L7:L89,AE90,G7:G89)</f>
        <v>0</v>
      </c>
      <c r="AF91">
        <f>SUMIF(L7:L89,AF90,G7:G89)</f>
        <v>0</v>
      </c>
      <c r="AG91" t="s">
        <v>202</v>
      </c>
    </row>
    <row r="92" spans="1:60">
      <c r="C92" s="261"/>
      <c r="D92" s="10"/>
      <c r="AG92" t="s">
        <v>203</v>
      </c>
    </row>
    <row r="93" spans="1:60">
      <c r="D93" s="10"/>
    </row>
    <row r="94" spans="1:60">
      <c r="D94" s="10"/>
    </row>
    <row r="95" spans="1:60">
      <c r="D95" s="10"/>
    </row>
    <row r="96" spans="1:60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C71F" sheet="1"/>
  <mergeCells count="14">
    <mergeCell ref="C82:G82"/>
    <mergeCell ref="C87:G87"/>
    <mergeCell ref="C25:G25"/>
    <mergeCell ref="C26:G26"/>
    <mergeCell ref="C28:G28"/>
    <mergeCell ref="C29:G29"/>
    <mergeCell ref="C31:G31"/>
    <mergeCell ref="C79:G79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2019-03-19T12:27:02Z</cp:lastPrinted>
  <dcterms:created xsi:type="dcterms:W3CDTF">2009-04-08T07:15:50Z</dcterms:created>
  <dcterms:modified xsi:type="dcterms:W3CDTF">2020-10-16T14:33:11Z</dcterms:modified>
</cp:coreProperties>
</file>